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'DC45'!$A$1:$Z$66</definedName>
    <definedName name="_xlnm.Print_Area" localSheetId="11">'DC6'!$A$1:$Z$66</definedName>
    <definedName name="_xlnm.Print_Area" localSheetId="20">'DC7'!$A$1:$Z$66</definedName>
    <definedName name="_xlnm.Print_Area" localSheetId="26">'DC8'!$A$1:$Z$66</definedName>
    <definedName name="_xlnm.Print_Area" localSheetId="31">'DC9'!$A$1:$Z$66</definedName>
    <definedName name="_xlnm.Print_Area" localSheetId="5">'NC061'!$A$1:$Z$66</definedName>
    <definedName name="_xlnm.Print_Area" localSheetId="6">'NC062'!$A$1:$Z$66</definedName>
    <definedName name="_xlnm.Print_Area" localSheetId="7">'NC064'!$A$1:$Z$66</definedName>
    <definedName name="_xlnm.Print_Area" localSheetId="8">'NC065'!$A$1:$Z$66</definedName>
    <definedName name="_xlnm.Print_Area" localSheetId="9">'NC066'!$A$1:$Z$66</definedName>
    <definedName name="_xlnm.Print_Area" localSheetId="10">'NC067'!$A$1:$Z$66</definedName>
    <definedName name="_xlnm.Print_Area" localSheetId="12">'NC071'!$A$1:$Z$66</definedName>
    <definedName name="_xlnm.Print_Area" localSheetId="13">'NC072'!$A$1:$Z$66</definedName>
    <definedName name="_xlnm.Print_Area" localSheetId="14">'NC073'!$A$1:$Z$66</definedName>
    <definedName name="_xlnm.Print_Area" localSheetId="15">'NC074'!$A$1:$Z$66</definedName>
    <definedName name="_xlnm.Print_Area" localSheetId="16">'NC075'!$A$1:$Z$66</definedName>
    <definedName name="_xlnm.Print_Area" localSheetId="17">'NC076'!$A$1:$Z$66</definedName>
    <definedName name="_xlnm.Print_Area" localSheetId="18">'NC077'!$A$1:$Z$66</definedName>
    <definedName name="_xlnm.Print_Area" localSheetId="19">'NC078'!$A$1:$Z$66</definedName>
    <definedName name="_xlnm.Print_Area" localSheetId="21">'NC082'!$A$1:$Z$66</definedName>
    <definedName name="_xlnm.Print_Area" localSheetId="22">'NC084'!$A$1:$Z$66</definedName>
    <definedName name="_xlnm.Print_Area" localSheetId="23">'NC085'!$A$1:$Z$66</definedName>
    <definedName name="_xlnm.Print_Area" localSheetId="24">'NC086'!$A$1:$Z$66</definedName>
    <definedName name="_xlnm.Print_Area" localSheetId="25">'NC087'!$A$1:$Z$66</definedName>
    <definedName name="_xlnm.Print_Area" localSheetId="27">'NC091'!$A$1:$Z$66</definedName>
    <definedName name="_xlnm.Print_Area" localSheetId="28">'NC092'!$A$1:$Z$66</definedName>
    <definedName name="_xlnm.Print_Area" localSheetId="29">'NC093'!$A$1:$Z$66</definedName>
    <definedName name="_xlnm.Print_Area" localSheetId="30">'NC094'!$A$1:$Z$66</definedName>
    <definedName name="_xlnm.Print_Area" localSheetId="1">'NC451'!$A$1:$Z$66</definedName>
    <definedName name="_xlnm.Print_Area" localSheetId="2">'NC452'!$A$1:$Z$66</definedName>
    <definedName name="_xlnm.Print_Area" localSheetId="3">'NC453'!$A$1:$Z$66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<sst xmlns="http://schemas.openxmlformats.org/spreadsheetml/2006/main" count="3424" uniqueCount="120">
  <si>
    <t>Northern Cape: Joe Morolong(NC451)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</si>
  <si>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</si>
  <si>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</si>
  <si>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</si>
  <si>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</si>
  <si>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</si>
  <si>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</si>
  <si>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</si>
  <si>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</si>
  <si>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</si>
  <si>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</si>
  <si>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</si>
  <si>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</si>
  <si>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</si>
  <si>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</si>
  <si>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</si>
  <si>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</si>
  <si>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</si>
  <si>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</si>
  <si>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</si>
  <si>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</si>
  <si>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</si>
  <si>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</si>
  <si>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</si>
  <si>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</si>
  <si>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</si>
  <si>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</si>
  <si>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</si>
  <si>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</si>
  <si>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</si>
  <si>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</si>
  <si>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</si>
  <si>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</si>
  <si>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</si>
  <si>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</si>
  <si>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</si>
  <si>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</si>
  <si>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</si>
  <si>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</si>
  <si>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</si>
  <si>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</si>
  <si>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</si>
  <si>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</si>
  <si>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</si>
  <si>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</si>
  <si>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</si>
  <si>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</si>
  <si>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</si>
  <si>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</si>
  <si>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</si>
  <si>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</si>
  <si>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</si>
  <si>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</si>
  <si>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</si>
  <si>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</si>
  <si>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</si>
  <si>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</si>
  <si>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</si>
  <si>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</si>
  <si>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</si>
  <si>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</si>
  <si>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</si>
  <si>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</si>
  <si>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</si>
  <si>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</si>
  <si>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</si>
  <si>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</si>
  <si>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</si>
  <si>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</si>
  <si>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</si>
  <si>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</si>
  <si>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</si>
  <si>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</si>
  <si>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Northern Cape: Ga-Segonyana(NC452) - Table C1 Quarterly Budget Summary for 4th Quarter ended 30 June 2020 (Figures Finalised as at 2020/07/30)</t>
  </si>
  <si>
    <t>Northern Cape: Gamagara(NC453) - Table C1 Quarterly Budget Summary for 4th Quarter ended 30 June 2020 (Figures Finalised as at 2020/07/30)</t>
  </si>
  <si>
    <t>Northern Cape: John Taolo Gaetsewe(DC45) - Table C1 Quarterly Budget Summary for 4th Quarter ended 30 June 2020 (Figures Finalised as at 2020/07/30)</t>
  </si>
  <si>
    <t>Northern Cape: Richtersveld(NC061) - Table C1 Quarterly Budget Summary for 4th Quarter ended 30 June 2020 (Figures Finalised as at 2020/07/30)</t>
  </si>
  <si>
    <t>Northern Cape: Nama Khoi(NC062) - Table C1 Quarterly Budget Summary for 4th Quarter ended 30 June 2020 (Figures Finalised as at 2020/07/30)</t>
  </si>
  <si>
    <t>Northern Cape: Kamiesberg(NC064) - Table C1 Quarterly Budget Summary for 4th Quarter ended 30 June 2020 (Figures Finalised as at 2020/07/30)</t>
  </si>
  <si>
    <t>Northern Cape: Hantam(NC065) - Table C1 Quarterly Budget Summary for 4th Quarter ended 30 June 2020 (Figures Finalised as at 2020/07/30)</t>
  </si>
  <si>
    <t>Northern Cape: Karoo Hoogland(NC066) - Table C1 Quarterly Budget Summary for 4th Quarter ended 30 June 2020 (Figures Finalised as at 2020/07/30)</t>
  </si>
  <si>
    <t>Northern Cape: Khai-Ma(NC067) - Table C1 Quarterly Budget Summary for 4th Quarter ended 30 June 2020 (Figures Finalised as at 2020/07/30)</t>
  </si>
  <si>
    <t>Northern Cape: Namakwa(DC6) - Table C1 Quarterly Budget Summary for 4th Quarter ended 30 June 2020 (Figures Finalised as at 2020/07/30)</t>
  </si>
  <si>
    <t>Northern Cape: Ubuntu(NC071) - Table C1 Quarterly Budget Summary for 4th Quarter ended 30 June 2020 (Figures Finalised as at 2020/07/30)</t>
  </si>
  <si>
    <t>Northern Cape: Umsobomvu(NC072) - Table C1 Quarterly Budget Summary for 4th Quarter ended 30 June 2020 (Figures Finalised as at 2020/07/30)</t>
  </si>
  <si>
    <t>Northern Cape: Emthanjeni(NC073) - Table C1 Quarterly Budget Summary for 4th Quarter ended 30 June 2020 (Figures Finalised as at 2020/07/30)</t>
  </si>
  <si>
    <t>Northern Cape: Kareeberg(NC074) - Table C1 Quarterly Budget Summary for 4th Quarter ended 30 June 2020 (Figures Finalised as at 2020/07/30)</t>
  </si>
  <si>
    <t>Northern Cape: Renosterberg(NC075) - Table C1 Quarterly Budget Summary for 4th Quarter ended 30 June 2020 (Figures Finalised as at 2020/07/30)</t>
  </si>
  <si>
    <t>Northern Cape: Thembelihle(NC076) - Table C1 Quarterly Budget Summary for 4th Quarter ended 30 June 2020 (Figures Finalised as at 2020/07/30)</t>
  </si>
  <si>
    <t>Northern Cape: Siyathemba(NC077) - Table C1 Quarterly Budget Summary for 4th Quarter ended 30 June 2020 (Figures Finalised as at 2020/07/30)</t>
  </si>
  <si>
    <t>Northern Cape: Siyancuma(NC078) - Table C1 Quarterly Budget Summary for 4th Quarter ended 30 June 2020 (Figures Finalised as at 2020/07/30)</t>
  </si>
  <si>
    <t>Northern Cape: Pixley Ka Seme (NC)(DC7) - Table C1 Quarterly Budget Summary for 4th Quarter ended 30 June 2020 (Figures Finalised as at 2020/07/30)</t>
  </si>
  <si>
    <t>Northern Cape: !Kai! Garib(NC082) - Table C1 Quarterly Budget Summary for 4th Quarter ended 30 June 2020 (Figures Finalised as at 2020/07/30)</t>
  </si>
  <si>
    <t>Northern Cape: !Kheis(NC084) - Table C1 Quarterly Budget Summary for 4th Quarter ended 30 June 2020 (Figures Finalised as at 2020/07/30)</t>
  </si>
  <si>
    <t>Northern Cape: Tsantsabane(NC085) - Table C1 Quarterly Budget Summary for 4th Quarter ended 30 June 2020 (Figures Finalised as at 2020/07/30)</t>
  </si>
  <si>
    <t>Northern Cape: Kgatelopele(NC086) - Table C1 Quarterly Budget Summary for 4th Quarter ended 30 June 2020 (Figures Finalised as at 2020/07/30)</t>
  </si>
  <si>
    <t>Northern Cape: Dawid Kruiper(NC087) - Table C1 Quarterly Budget Summary for 4th Quarter ended 30 June 2020 (Figures Finalised as at 2020/07/30)</t>
  </si>
  <si>
    <t>Northern Cape: Z F Mgcawu(DC8) - Table C1 Quarterly Budget Summary for 4th Quarter ended 30 June 2020 (Figures Finalised as at 2020/07/30)</t>
  </si>
  <si>
    <t>Northern Cape: Sol Plaatje(NC091) - Table C1 Quarterly Budget Summary for 4th Quarter ended 30 June 2020 (Figures Finalised as at 2020/07/30)</t>
  </si>
  <si>
    <t>Northern Cape: Dikgatlong(NC092) - Table C1 Quarterly Budget Summary for 4th Quarter ended 30 June 2020 (Figures Finalised as at 2020/07/30)</t>
  </si>
  <si>
    <t>Northern Cape: Magareng(NC093) - Table C1 Quarterly Budget Summary for 4th Quarter ended 30 June 2020 (Figures Finalised as at 2020/07/30)</t>
  </si>
  <si>
    <t>Northern Cape: Phokwane(NC094) - Table C1 Quarterly Budget Summary for 4th Quarter ended 30 June 2020 (Figures Finalised as at 2020/07/30)</t>
  </si>
  <si>
    <t>Northern Cape: Frances Baard(DC9)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</si>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</sst>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926685088</v>
      </c>
      <c r="C5" s="18">
        <v>43198419</v>
      </c>
      <c r="D5" s="58">
        <v>1316241497</v>
      </c>
      <c r="E5" s="59">
        <v>1252414555</v>
      </c>
      <c r="F5" s="59">
        <v>361370192</v>
      </c>
      <c r="G5" s="59">
        <v>171301784</v>
      </c>
      <c r="H5" s="59">
        <v>9493281</v>
      </c>
      <c r="I5" s="59">
        <v>542165257</v>
      </c>
      <c r="J5" s="59">
        <v>64977826</v>
      </c>
      <c r="K5" s="59">
        <v>83621572</v>
      </c>
      <c r="L5" s="59">
        <v>70980212</v>
      </c>
      <c r="M5" s="59">
        <v>219579610</v>
      </c>
      <c r="N5" s="59">
        <v>138544906</v>
      </c>
      <c r="O5" s="59">
        <v>103989589</v>
      </c>
      <c r="P5" s="59">
        <v>63061307</v>
      </c>
      <c r="Q5" s="59">
        <v>305595802</v>
      </c>
      <c r="R5" s="59">
        <v>68401846</v>
      </c>
      <c r="S5" s="59">
        <v>131327134</v>
      </c>
      <c r="T5" s="59">
        <v>53413467</v>
      </c>
      <c r="U5" s="59">
        <v>253142447</v>
      </c>
      <c r="V5" s="59">
        <v>1320483116</v>
      </c>
      <c r="W5" s="59">
        <v>1252414555</v>
      </c>
      <c r="X5" s="59">
        <v>68068561</v>
      </c>
      <c r="Y5" s="60">
        <v>5.43</v>
      </c>
      <c r="Z5" s="61">
        <v>1252414555</v>
      </c>
    </row>
    <row r="6" spans="1:26" ht="12.75">
      <c r="A6" s="57" t="s">
        <v>32</v>
      </c>
      <c r="B6" s="18">
        <v>2233259058</v>
      </c>
      <c r="C6" s="18">
        <v>131337715</v>
      </c>
      <c r="D6" s="58">
        <v>3399286508</v>
      </c>
      <c r="E6" s="59">
        <v>3157469069</v>
      </c>
      <c r="F6" s="59">
        <v>224815920</v>
      </c>
      <c r="G6" s="59">
        <v>213846100</v>
      </c>
      <c r="H6" s="59">
        <v>209374563</v>
      </c>
      <c r="I6" s="59">
        <v>648036583</v>
      </c>
      <c r="J6" s="59">
        <v>192604167</v>
      </c>
      <c r="K6" s="59">
        <v>254937527</v>
      </c>
      <c r="L6" s="59">
        <v>241765951</v>
      </c>
      <c r="M6" s="59">
        <v>689307645</v>
      </c>
      <c r="N6" s="59">
        <v>376673475</v>
      </c>
      <c r="O6" s="59">
        <v>220067336</v>
      </c>
      <c r="P6" s="59">
        <v>236478405</v>
      </c>
      <c r="Q6" s="59">
        <v>833219216</v>
      </c>
      <c r="R6" s="59">
        <v>266416275</v>
      </c>
      <c r="S6" s="59">
        <v>288750446</v>
      </c>
      <c r="T6" s="59">
        <v>175297084</v>
      </c>
      <c r="U6" s="59">
        <v>730463805</v>
      </c>
      <c r="V6" s="59">
        <v>2901027249</v>
      </c>
      <c r="W6" s="59">
        <v>3160051136</v>
      </c>
      <c r="X6" s="59">
        <v>-259023887</v>
      </c>
      <c r="Y6" s="60">
        <v>-8.2</v>
      </c>
      <c r="Z6" s="61">
        <v>3157469069</v>
      </c>
    </row>
    <row r="7" spans="1:26" ht="12.75">
      <c r="A7" s="57" t="s">
        <v>33</v>
      </c>
      <c r="B7" s="18">
        <v>61579129</v>
      </c>
      <c r="C7" s="18">
        <v>3478527</v>
      </c>
      <c r="D7" s="58">
        <v>48265674</v>
      </c>
      <c r="E7" s="59">
        <v>78609150</v>
      </c>
      <c r="F7" s="59">
        <v>-7555513</v>
      </c>
      <c r="G7" s="59">
        <v>9219500</v>
      </c>
      <c r="H7" s="59">
        <v>8124510</v>
      </c>
      <c r="I7" s="59">
        <v>9788497</v>
      </c>
      <c r="J7" s="59">
        <v>7769559</v>
      </c>
      <c r="K7" s="59">
        <v>5658273</v>
      </c>
      <c r="L7" s="59">
        <v>3271565</v>
      </c>
      <c r="M7" s="59">
        <v>16699397</v>
      </c>
      <c r="N7" s="59">
        <v>6274128</v>
      </c>
      <c r="O7" s="59">
        <v>4362739</v>
      </c>
      <c r="P7" s="59">
        <v>-2131511</v>
      </c>
      <c r="Q7" s="59">
        <v>8505356</v>
      </c>
      <c r="R7" s="59">
        <v>7780042</v>
      </c>
      <c r="S7" s="59">
        <v>7005508</v>
      </c>
      <c r="T7" s="59">
        <v>6326648</v>
      </c>
      <c r="U7" s="59">
        <v>21112198</v>
      </c>
      <c r="V7" s="59">
        <v>56105448</v>
      </c>
      <c r="W7" s="59">
        <v>78606150</v>
      </c>
      <c r="X7" s="59">
        <v>-22500702</v>
      </c>
      <c r="Y7" s="60">
        <v>-28.62</v>
      </c>
      <c r="Z7" s="61">
        <v>78609150</v>
      </c>
    </row>
    <row r="8" spans="1:26" ht="12.75">
      <c r="A8" s="57" t="s">
        <v>34</v>
      </c>
      <c r="B8" s="18">
        <v>1698916545</v>
      </c>
      <c r="C8" s="18">
        <v>249715921</v>
      </c>
      <c r="D8" s="58">
        <v>2104639435</v>
      </c>
      <c r="E8" s="59">
        <v>2086681525</v>
      </c>
      <c r="F8" s="59">
        <v>505458592</v>
      </c>
      <c r="G8" s="59">
        <v>63446390</v>
      </c>
      <c r="H8" s="59">
        <v>22940517</v>
      </c>
      <c r="I8" s="59">
        <v>591845499</v>
      </c>
      <c r="J8" s="59">
        <v>98055353</v>
      </c>
      <c r="K8" s="59">
        <v>9245642</v>
      </c>
      <c r="L8" s="59">
        <v>449394946</v>
      </c>
      <c r="M8" s="59">
        <v>556695941</v>
      </c>
      <c r="N8" s="59">
        <v>58680429</v>
      </c>
      <c r="O8" s="59">
        <v>39455903</v>
      </c>
      <c r="P8" s="59">
        <v>308817564</v>
      </c>
      <c r="Q8" s="59">
        <v>406953896</v>
      </c>
      <c r="R8" s="59">
        <v>56689617</v>
      </c>
      <c r="S8" s="59">
        <v>72067493</v>
      </c>
      <c r="T8" s="59">
        <v>-2726833</v>
      </c>
      <c r="U8" s="59">
        <v>126030277</v>
      </c>
      <c r="V8" s="59">
        <v>1681525613</v>
      </c>
      <c r="W8" s="59">
        <v>2017981736</v>
      </c>
      <c r="X8" s="59">
        <v>-336456123</v>
      </c>
      <c r="Y8" s="60">
        <v>-16.67</v>
      </c>
      <c r="Z8" s="61">
        <v>2086681525</v>
      </c>
    </row>
    <row r="9" spans="1:26" ht="12.75">
      <c r="A9" s="57" t="s">
        <v>35</v>
      </c>
      <c r="B9" s="18">
        <v>473982608</v>
      </c>
      <c r="C9" s="18">
        <v>16527233</v>
      </c>
      <c r="D9" s="58">
        <v>711063885</v>
      </c>
      <c r="E9" s="59">
        <v>744046304</v>
      </c>
      <c r="F9" s="59">
        <v>86242311</v>
      </c>
      <c r="G9" s="59">
        <v>6866740</v>
      </c>
      <c r="H9" s="59">
        <v>33330606</v>
      </c>
      <c r="I9" s="59">
        <v>126439657</v>
      </c>
      <c r="J9" s="59">
        <v>52417454</v>
      </c>
      <c r="K9" s="59">
        <v>51646928</v>
      </c>
      <c r="L9" s="59">
        <v>48144505</v>
      </c>
      <c r="M9" s="59">
        <v>152208887</v>
      </c>
      <c r="N9" s="59">
        <v>51279606</v>
      </c>
      <c r="O9" s="59">
        <v>50211117</v>
      </c>
      <c r="P9" s="59">
        <v>18697474</v>
      </c>
      <c r="Q9" s="59">
        <v>120188197</v>
      </c>
      <c r="R9" s="59">
        <v>34455880</v>
      </c>
      <c r="S9" s="59">
        <v>28778444</v>
      </c>
      <c r="T9" s="59">
        <v>35036273</v>
      </c>
      <c r="U9" s="59">
        <v>98270597</v>
      </c>
      <c r="V9" s="59">
        <v>497107338</v>
      </c>
      <c r="W9" s="59">
        <v>754508872</v>
      </c>
      <c r="X9" s="59">
        <v>-257401534</v>
      </c>
      <c r="Y9" s="60">
        <v>-34.12</v>
      </c>
      <c r="Z9" s="61">
        <v>744046304</v>
      </c>
    </row>
    <row r="10" spans="1:26" ht="20.25">
      <c r="A10" s="62" t="s">
        <v>113</v>
      </c>
      <c r="B10" s="63">
        <f>SUM(B5:B9)</f>
        <v>5394422428</v>
      </c>
      <c r="C10" s="63">
        <f>SUM(C5:C9)</f>
        <v>444257815</v>
      </c>
      <c r="D10" s="64">
        <f aca="true" t="shared" si="0" ref="D10:Z10">SUM(D5:D9)</f>
        <v>7579496999</v>
      </c>
      <c r="E10" s="65">
        <f t="shared" si="0"/>
        <v>7319220603</v>
      </c>
      <c r="F10" s="65">
        <f t="shared" si="0"/>
        <v>1170331502</v>
      </c>
      <c r="G10" s="65">
        <f t="shared" si="0"/>
        <v>464680514</v>
      </c>
      <c r="H10" s="65">
        <f t="shared" si="0"/>
        <v>283263477</v>
      </c>
      <c r="I10" s="65">
        <f t="shared" si="0"/>
        <v>1918275493</v>
      </c>
      <c r="J10" s="65">
        <f t="shared" si="0"/>
        <v>415824359</v>
      </c>
      <c r="K10" s="65">
        <f t="shared" si="0"/>
        <v>405109942</v>
      </c>
      <c r="L10" s="65">
        <f t="shared" si="0"/>
        <v>813557179</v>
      </c>
      <c r="M10" s="65">
        <f t="shared" si="0"/>
        <v>1634491480</v>
      </c>
      <c r="N10" s="65">
        <f t="shared" si="0"/>
        <v>631452544</v>
      </c>
      <c r="O10" s="65">
        <f t="shared" si="0"/>
        <v>418086684</v>
      </c>
      <c r="P10" s="65">
        <f t="shared" si="0"/>
        <v>624923239</v>
      </c>
      <c r="Q10" s="65">
        <f t="shared" si="0"/>
        <v>1674462467</v>
      </c>
      <c r="R10" s="65">
        <f t="shared" si="0"/>
        <v>433743660</v>
      </c>
      <c r="S10" s="65">
        <f t="shared" si="0"/>
        <v>527929025</v>
      </c>
      <c r="T10" s="65">
        <f t="shared" si="0"/>
        <v>267346639</v>
      </c>
      <c r="U10" s="65">
        <f t="shared" si="0"/>
        <v>1229019324</v>
      </c>
      <c r="V10" s="65">
        <f t="shared" si="0"/>
        <v>6456248764</v>
      </c>
      <c r="W10" s="65">
        <f t="shared" si="0"/>
        <v>7263562449</v>
      </c>
      <c r="X10" s="65">
        <f t="shared" si="0"/>
        <v>-807313685</v>
      </c>
      <c r="Y10" s="66">
        <f>+IF(W10&lt;&gt;0,(X10/W10)*100,0)</f>
        <v>-11.114569340711673</v>
      </c>
      <c r="Z10" s="67">
        <f t="shared" si="0"/>
        <v>7319220603</v>
      </c>
    </row>
    <row r="11" spans="1:26" ht="12.75">
      <c r="A11" s="57" t="s">
        <v>36</v>
      </c>
      <c r="B11" s="18">
        <v>2129664749</v>
      </c>
      <c r="C11" s="18">
        <v>158137012</v>
      </c>
      <c r="D11" s="58">
        <v>2875504851</v>
      </c>
      <c r="E11" s="59">
        <v>2759961773</v>
      </c>
      <c r="F11" s="59">
        <v>174174193</v>
      </c>
      <c r="G11" s="59">
        <v>168677577</v>
      </c>
      <c r="H11" s="59">
        <v>160105854</v>
      </c>
      <c r="I11" s="59">
        <v>502957624</v>
      </c>
      <c r="J11" s="59">
        <v>227146759</v>
      </c>
      <c r="K11" s="59">
        <v>215056832</v>
      </c>
      <c r="L11" s="59">
        <v>217231806</v>
      </c>
      <c r="M11" s="59">
        <v>659435397</v>
      </c>
      <c r="N11" s="59">
        <v>243941986</v>
      </c>
      <c r="O11" s="59">
        <v>202065251</v>
      </c>
      <c r="P11" s="59">
        <v>193744719</v>
      </c>
      <c r="Q11" s="59">
        <v>639751956</v>
      </c>
      <c r="R11" s="59">
        <v>224361742</v>
      </c>
      <c r="S11" s="59">
        <v>260374735</v>
      </c>
      <c r="T11" s="59">
        <v>144184153</v>
      </c>
      <c r="U11" s="59">
        <v>628920630</v>
      </c>
      <c r="V11" s="59">
        <v>2431065607</v>
      </c>
      <c r="W11" s="59">
        <v>2762502143</v>
      </c>
      <c r="X11" s="59">
        <v>-331436536</v>
      </c>
      <c r="Y11" s="60">
        <v>-12</v>
      </c>
      <c r="Z11" s="61">
        <v>2759961773</v>
      </c>
    </row>
    <row r="12" spans="1:26" ht="12.75">
      <c r="A12" s="57" t="s">
        <v>37</v>
      </c>
      <c r="B12" s="18">
        <v>147020782</v>
      </c>
      <c r="C12" s="18">
        <v>11773427</v>
      </c>
      <c r="D12" s="58">
        <v>179053717</v>
      </c>
      <c r="E12" s="59">
        <v>181767647</v>
      </c>
      <c r="F12" s="59">
        <v>11407068</v>
      </c>
      <c r="G12" s="59">
        <v>11021125</v>
      </c>
      <c r="H12" s="59">
        <v>10094035</v>
      </c>
      <c r="I12" s="59">
        <v>32522228</v>
      </c>
      <c r="J12" s="59">
        <v>17223885</v>
      </c>
      <c r="K12" s="59">
        <v>12504655</v>
      </c>
      <c r="L12" s="59">
        <v>13455046</v>
      </c>
      <c r="M12" s="59">
        <v>43183586</v>
      </c>
      <c r="N12" s="59">
        <v>15811986</v>
      </c>
      <c r="O12" s="59">
        <v>14070639</v>
      </c>
      <c r="P12" s="59">
        <v>11830226</v>
      </c>
      <c r="Q12" s="59">
        <v>41712851</v>
      </c>
      <c r="R12" s="59">
        <v>17079044</v>
      </c>
      <c r="S12" s="59">
        <v>16479495</v>
      </c>
      <c r="T12" s="59">
        <v>11663679</v>
      </c>
      <c r="U12" s="59">
        <v>45222218</v>
      </c>
      <c r="V12" s="59">
        <v>162640883</v>
      </c>
      <c r="W12" s="59">
        <v>181767647</v>
      </c>
      <c r="X12" s="59">
        <v>-19126764</v>
      </c>
      <c r="Y12" s="60">
        <v>-10.52</v>
      </c>
      <c r="Z12" s="61">
        <v>181767647</v>
      </c>
    </row>
    <row r="13" spans="1:26" ht="12.75">
      <c r="A13" s="57" t="s">
        <v>114</v>
      </c>
      <c r="B13" s="18">
        <v>533414716</v>
      </c>
      <c r="C13" s="18">
        <v>51391706</v>
      </c>
      <c r="D13" s="58">
        <v>564228072</v>
      </c>
      <c r="E13" s="59">
        <v>557172067</v>
      </c>
      <c r="F13" s="59">
        <v>4816000</v>
      </c>
      <c r="G13" s="59">
        <v>4077600</v>
      </c>
      <c r="H13" s="59">
        <v>4010334</v>
      </c>
      <c r="I13" s="59">
        <v>12903934</v>
      </c>
      <c r="J13" s="59">
        <v>4136853</v>
      </c>
      <c r="K13" s="59">
        <v>5120819</v>
      </c>
      <c r="L13" s="59">
        <v>5553998</v>
      </c>
      <c r="M13" s="59">
        <v>14811670</v>
      </c>
      <c r="N13" s="59">
        <v>9891188</v>
      </c>
      <c r="O13" s="59">
        <v>7596358</v>
      </c>
      <c r="P13" s="59">
        <v>9712328</v>
      </c>
      <c r="Q13" s="59">
        <v>27199874</v>
      </c>
      <c r="R13" s="59">
        <v>5182047</v>
      </c>
      <c r="S13" s="59">
        <v>-70351</v>
      </c>
      <c r="T13" s="59">
        <v>2721501</v>
      </c>
      <c r="U13" s="59">
        <v>7833197</v>
      </c>
      <c r="V13" s="59">
        <v>62748675</v>
      </c>
      <c r="W13" s="59">
        <v>557172067</v>
      </c>
      <c r="X13" s="59">
        <v>-494423392</v>
      </c>
      <c r="Y13" s="60">
        <v>-88.74</v>
      </c>
      <c r="Z13" s="61">
        <v>557172067</v>
      </c>
    </row>
    <row r="14" spans="1:26" ht="12.75">
      <c r="A14" s="57" t="s">
        <v>38</v>
      </c>
      <c r="B14" s="18">
        <v>234169524</v>
      </c>
      <c r="C14" s="18">
        <v>2805699</v>
      </c>
      <c r="D14" s="58">
        <v>106291357</v>
      </c>
      <c r="E14" s="59">
        <v>111598064</v>
      </c>
      <c r="F14" s="59">
        <v>2536083</v>
      </c>
      <c r="G14" s="59">
        <v>2622001</v>
      </c>
      <c r="H14" s="59">
        <v>2354133</v>
      </c>
      <c r="I14" s="59">
        <v>7512217</v>
      </c>
      <c r="J14" s="59">
        <v>14626121</v>
      </c>
      <c r="K14" s="59">
        <v>7814348</v>
      </c>
      <c r="L14" s="59">
        <v>10209534</v>
      </c>
      <c r="M14" s="59">
        <v>32650003</v>
      </c>
      <c r="N14" s="59">
        <v>17375654</v>
      </c>
      <c r="O14" s="59">
        <v>19542057</v>
      </c>
      <c r="P14" s="59">
        <v>9907264</v>
      </c>
      <c r="Q14" s="59">
        <v>46824975</v>
      </c>
      <c r="R14" s="59">
        <v>574927</v>
      </c>
      <c r="S14" s="59">
        <v>13859305</v>
      </c>
      <c r="T14" s="59">
        <v>14767762</v>
      </c>
      <c r="U14" s="59">
        <v>29201994</v>
      </c>
      <c r="V14" s="59">
        <v>116189189</v>
      </c>
      <c r="W14" s="59">
        <v>111598064</v>
      </c>
      <c r="X14" s="59">
        <v>4591125</v>
      </c>
      <c r="Y14" s="60">
        <v>4.11</v>
      </c>
      <c r="Z14" s="61">
        <v>111598064</v>
      </c>
    </row>
    <row r="15" spans="1:26" ht="12.75">
      <c r="A15" s="57" t="s">
        <v>39</v>
      </c>
      <c r="B15" s="18">
        <v>1593971210</v>
      </c>
      <c r="C15" s="18">
        <v>100452299</v>
      </c>
      <c r="D15" s="58">
        <v>2133483492</v>
      </c>
      <c r="E15" s="59">
        <v>2104666189</v>
      </c>
      <c r="F15" s="59">
        <v>56969240</v>
      </c>
      <c r="G15" s="59">
        <v>98345366</v>
      </c>
      <c r="H15" s="59">
        <v>71950305</v>
      </c>
      <c r="I15" s="59">
        <v>227264911</v>
      </c>
      <c r="J15" s="59">
        <v>178557166</v>
      </c>
      <c r="K15" s="59">
        <v>224683154</v>
      </c>
      <c r="L15" s="59">
        <v>186420805</v>
      </c>
      <c r="M15" s="59">
        <v>589661125</v>
      </c>
      <c r="N15" s="59">
        <v>113105568</v>
      </c>
      <c r="O15" s="59">
        <v>237875632</v>
      </c>
      <c r="P15" s="59">
        <v>192346755</v>
      </c>
      <c r="Q15" s="59">
        <v>543327955</v>
      </c>
      <c r="R15" s="59">
        <v>98695839</v>
      </c>
      <c r="S15" s="59">
        <v>208115017</v>
      </c>
      <c r="T15" s="59">
        <v>-21942141</v>
      </c>
      <c r="U15" s="59">
        <v>284868715</v>
      </c>
      <c r="V15" s="59">
        <v>1645122706</v>
      </c>
      <c r="W15" s="59">
        <v>2104666189</v>
      </c>
      <c r="X15" s="59">
        <v>-459543483</v>
      </c>
      <c r="Y15" s="60">
        <v>-21.83</v>
      </c>
      <c r="Z15" s="61">
        <v>2104666189</v>
      </c>
    </row>
    <row r="16" spans="1:26" ht="12.75">
      <c r="A16" s="57" t="s">
        <v>34</v>
      </c>
      <c r="B16" s="18">
        <v>33469795</v>
      </c>
      <c r="C16" s="18">
        <v>430180</v>
      </c>
      <c r="D16" s="58">
        <v>43460135</v>
      </c>
      <c r="E16" s="59">
        <v>37070769</v>
      </c>
      <c r="F16" s="59">
        <v>1252863</v>
      </c>
      <c r="G16" s="59">
        <v>1234812</v>
      </c>
      <c r="H16" s="59">
        <v>2271726</v>
      </c>
      <c r="I16" s="59">
        <v>4759401</v>
      </c>
      <c r="J16" s="59">
        <v>428540</v>
      </c>
      <c r="K16" s="59">
        <v>1517192</v>
      </c>
      <c r="L16" s="59">
        <v>1511155</v>
      </c>
      <c r="M16" s="59">
        <v>3456887</v>
      </c>
      <c r="N16" s="59">
        <v>773112</v>
      </c>
      <c r="O16" s="59">
        <v>1742459</v>
      </c>
      <c r="P16" s="59">
        <v>2587509</v>
      </c>
      <c r="Q16" s="59">
        <v>5103080</v>
      </c>
      <c r="R16" s="59">
        <v>1046750</v>
      </c>
      <c r="S16" s="59">
        <v>846735</v>
      </c>
      <c r="T16" s="59">
        <v>5627676</v>
      </c>
      <c r="U16" s="59">
        <v>7521161</v>
      </c>
      <c r="V16" s="59">
        <v>20840529</v>
      </c>
      <c r="W16" s="59">
        <v>37070769</v>
      </c>
      <c r="X16" s="59">
        <v>-16230240</v>
      </c>
      <c r="Y16" s="60">
        <v>-43.78</v>
      </c>
      <c r="Z16" s="61">
        <v>37070769</v>
      </c>
    </row>
    <row r="17" spans="1:26" ht="12.75">
      <c r="A17" s="57" t="s">
        <v>40</v>
      </c>
      <c r="B17" s="18">
        <v>1490458848</v>
      </c>
      <c r="C17" s="18">
        <v>85285538</v>
      </c>
      <c r="D17" s="58">
        <v>1815546448</v>
      </c>
      <c r="E17" s="59">
        <v>1835369013</v>
      </c>
      <c r="F17" s="59">
        <v>43806333</v>
      </c>
      <c r="G17" s="59">
        <v>59962531</v>
      </c>
      <c r="H17" s="59">
        <v>133118680</v>
      </c>
      <c r="I17" s="59">
        <v>236887544</v>
      </c>
      <c r="J17" s="59">
        <v>123276091</v>
      </c>
      <c r="K17" s="59">
        <v>132967548</v>
      </c>
      <c r="L17" s="59">
        <v>88230705</v>
      </c>
      <c r="M17" s="59">
        <v>344474344</v>
      </c>
      <c r="N17" s="59">
        <v>240994160</v>
      </c>
      <c r="O17" s="59">
        <v>101877958</v>
      </c>
      <c r="P17" s="59">
        <v>95485791</v>
      </c>
      <c r="Q17" s="59">
        <v>438357909</v>
      </c>
      <c r="R17" s="59">
        <v>86976079</v>
      </c>
      <c r="S17" s="59">
        <v>141951747</v>
      </c>
      <c r="T17" s="59">
        <v>79304393</v>
      </c>
      <c r="U17" s="59">
        <v>308232219</v>
      </c>
      <c r="V17" s="59">
        <v>1327952016</v>
      </c>
      <c r="W17" s="59">
        <v>1835575409</v>
      </c>
      <c r="X17" s="59">
        <v>-507623393</v>
      </c>
      <c r="Y17" s="60">
        <v>-27.65</v>
      </c>
      <c r="Z17" s="61">
        <v>1835369013</v>
      </c>
    </row>
    <row r="18" spans="1:26" ht="12.75">
      <c r="A18" s="68" t="s">
        <v>41</v>
      </c>
      <c r="B18" s="69">
        <f>SUM(B11:B17)</f>
        <v>6162169624</v>
      </c>
      <c r="C18" s="69">
        <f>SUM(C11:C17)</f>
        <v>410275861</v>
      </c>
      <c r="D18" s="70">
        <f aca="true" t="shared" si="1" ref="D18:Z18">SUM(D11:D17)</f>
        <v>7717568072</v>
      </c>
      <c r="E18" s="71">
        <f t="shared" si="1"/>
        <v>7587605522</v>
      </c>
      <c r="F18" s="71">
        <f t="shared" si="1"/>
        <v>294961780</v>
      </c>
      <c r="G18" s="71">
        <f t="shared" si="1"/>
        <v>345941012</v>
      </c>
      <c r="H18" s="71">
        <f t="shared" si="1"/>
        <v>383905067</v>
      </c>
      <c r="I18" s="71">
        <f t="shared" si="1"/>
        <v>1024807859</v>
      </c>
      <c r="J18" s="71">
        <f t="shared" si="1"/>
        <v>565395415</v>
      </c>
      <c r="K18" s="71">
        <f t="shared" si="1"/>
        <v>599664548</v>
      </c>
      <c r="L18" s="71">
        <f t="shared" si="1"/>
        <v>522613049</v>
      </c>
      <c r="M18" s="71">
        <f t="shared" si="1"/>
        <v>1687673012</v>
      </c>
      <c r="N18" s="71">
        <f t="shared" si="1"/>
        <v>641893654</v>
      </c>
      <c r="O18" s="71">
        <f t="shared" si="1"/>
        <v>584770354</v>
      </c>
      <c r="P18" s="71">
        <f t="shared" si="1"/>
        <v>515614592</v>
      </c>
      <c r="Q18" s="71">
        <f t="shared" si="1"/>
        <v>1742278600</v>
      </c>
      <c r="R18" s="71">
        <f t="shared" si="1"/>
        <v>433916428</v>
      </c>
      <c r="S18" s="71">
        <f t="shared" si="1"/>
        <v>641556683</v>
      </c>
      <c r="T18" s="71">
        <f t="shared" si="1"/>
        <v>236327023</v>
      </c>
      <c r="U18" s="71">
        <f t="shared" si="1"/>
        <v>1311800134</v>
      </c>
      <c r="V18" s="71">
        <f t="shared" si="1"/>
        <v>5766559605</v>
      </c>
      <c r="W18" s="71">
        <f t="shared" si="1"/>
        <v>7590352288</v>
      </c>
      <c r="X18" s="71">
        <f t="shared" si="1"/>
        <v>-1823792683</v>
      </c>
      <c r="Y18" s="66">
        <f>+IF(W18&lt;&gt;0,(X18/W18)*100,0)</f>
        <v>-24.027773860817145</v>
      </c>
      <c r="Z18" s="72">
        <f t="shared" si="1"/>
        <v>7587605522</v>
      </c>
    </row>
    <row r="19" spans="1:26" ht="12.75">
      <c r="A19" s="68" t="s">
        <v>42</v>
      </c>
      <c r="B19" s="73">
        <f>+B10-B18</f>
        <v>-767747196</v>
      </c>
      <c r="C19" s="73">
        <f>+C10-C18</f>
        <v>33981954</v>
      </c>
      <c r="D19" s="74">
        <f aca="true" t="shared" si="2" ref="D19:Z19">+D10-D18</f>
        <v>-138071073</v>
      </c>
      <c r="E19" s="75">
        <f t="shared" si="2"/>
        <v>-268384919</v>
      </c>
      <c r="F19" s="75">
        <f t="shared" si="2"/>
        <v>875369722</v>
      </c>
      <c r="G19" s="75">
        <f t="shared" si="2"/>
        <v>118739502</v>
      </c>
      <c r="H19" s="75">
        <f t="shared" si="2"/>
        <v>-100641590</v>
      </c>
      <c r="I19" s="75">
        <f t="shared" si="2"/>
        <v>893467634</v>
      </c>
      <c r="J19" s="75">
        <f t="shared" si="2"/>
        <v>-149571056</v>
      </c>
      <c r="K19" s="75">
        <f t="shared" si="2"/>
        <v>-194554606</v>
      </c>
      <c r="L19" s="75">
        <f t="shared" si="2"/>
        <v>290944130</v>
      </c>
      <c r="M19" s="75">
        <f t="shared" si="2"/>
        <v>-53181532</v>
      </c>
      <c r="N19" s="75">
        <f t="shared" si="2"/>
        <v>-10441110</v>
      </c>
      <c r="O19" s="75">
        <f t="shared" si="2"/>
        <v>-166683670</v>
      </c>
      <c r="P19" s="75">
        <f t="shared" si="2"/>
        <v>109308647</v>
      </c>
      <c r="Q19" s="75">
        <f t="shared" si="2"/>
        <v>-67816133</v>
      </c>
      <c r="R19" s="75">
        <f t="shared" si="2"/>
        <v>-172768</v>
      </c>
      <c r="S19" s="75">
        <f t="shared" si="2"/>
        <v>-113627658</v>
      </c>
      <c r="T19" s="75">
        <f t="shared" si="2"/>
        <v>31019616</v>
      </c>
      <c r="U19" s="75">
        <f t="shared" si="2"/>
        <v>-82780810</v>
      </c>
      <c r="V19" s="75">
        <f t="shared" si="2"/>
        <v>689689159</v>
      </c>
      <c r="W19" s="75">
        <f>IF(E10=E18,0,W10-W18)</f>
        <v>-326789839</v>
      </c>
      <c r="X19" s="75">
        <f t="shared" si="2"/>
        <v>1016478998</v>
      </c>
      <c r="Y19" s="76">
        <f>+IF(W19&lt;&gt;0,(X19/W19)*100,0)</f>
        <v>-311.0497563542666</v>
      </c>
      <c r="Z19" s="77">
        <f t="shared" si="2"/>
        <v>-268384919</v>
      </c>
    </row>
    <row r="20" spans="1:26" ht="20.25">
      <c r="A20" s="78" t="s">
        <v>43</v>
      </c>
      <c r="B20" s="79">
        <v>912930815</v>
      </c>
      <c r="C20" s="79">
        <v>117889553</v>
      </c>
      <c r="D20" s="80">
        <v>1106113225</v>
      </c>
      <c r="E20" s="81">
        <v>1099546194</v>
      </c>
      <c r="F20" s="81">
        <v>47074418</v>
      </c>
      <c r="G20" s="81">
        <v>22790876</v>
      </c>
      <c r="H20" s="81">
        <v>21248834</v>
      </c>
      <c r="I20" s="81">
        <v>91114128</v>
      </c>
      <c r="J20" s="81">
        <v>57161667</v>
      </c>
      <c r="K20" s="81">
        <v>82984092</v>
      </c>
      <c r="L20" s="81">
        <v>82576019</v>
      </c>
      <c r="M20" s="81">
        <v>222721778</v>
      </c>
      <c r="N20" s="81">
        <v>5643888</v>
      </c>
      <c r="O20" s="81">
        <v>19563499</v>
      </c>
      <c r="P20" s="81">
        <v>111515121</v>
      </c>
      <c r="Q20" s="81">
        <v>136722508</v>
      </c>
      <c r="R20" s="81">
        <v>29439315</v>
      </c>
      <c r="S20" s="81">
        <v>17507979</v>
      </c>
      <c r="T20" s="81">
        <v>20577784</v>
      </c>
      <c r="U20" s="81">
        <v>67525078</v>
      </c>
      <c r="V20" s="81">
        <v>518083492</v>
      </c>
      <c r="W20" s="81">
        <v>1099546194</v>
      </c>
      <c r="X20" s="81">
        <v>-581462702</v>
      </c>
      <c r="Y20" s="82">
        <v>-52.88</v>
      </c>
      <c r="Z20" s="83">
        <v>1099546194</v>
      </c>
    </row>
    <row r="21" spans="1:26" ht="41.25">
      <c r="A21" s="84" t="s">
        <v>115</v>
      </c>
      <c r="B21" s="85">
        <v>19917036</v>
      </c>
      <c r="C21" s="85">
        <v>3750770</v>
      </c>
      <c r="D21" s="86">
        <v>2629004</v>
      </c>
      <c r="E21" s="87">
        <v>9966285</v>
      </c>
      <c r="F21" s="87">
        <v>0</v>
      </c>
      <c r="G21" s="87">
        <v>0</v>
      </c>
      <c r="H21" s="87">
        <v>0</v>
      </c>
      <c r="I21" s="87">
        <v>0</v>
      </c>
      <c r="J21" s="87">
        <v>7911</v>
      </c>
      <c r="K21" s="87">
        <v>739500</v>
      </c>
      <c r="L21" s="87">
        <v>0</v>
      </c>
      <c r="M21" s="87">
        <v>747411</v>
      </c>
      <c r="N21" s="87">
        <v>12868</v>
      </c>
      <c r="O21" s="87">
        <v>0</v>
      </c>
      <c r="P21" s="87">
        <v>0</v>
      </c>
      <c r="Q21" s="87">
        <v>12868</v>
      </c>
      <c r="R21" s="87">
        <v>739500</v>
      </c>
      <c r="S21" s="87">
        <v>-1479000</v>
      </c>
      <c r="T21" s="87">
        <v>0</v>
      </c>
      <c r="U21" s="87">
        <v>-739500</v>
      </c>
      <c r="V21" s="87">
        <v>20779</v>
      </c>
      <c r="W21" s="87">
        <v>9966285</v>
      </c>
      <c r="X21" s="87">
        <v>-9945506</v>
      </c>
      <c r="Y21" s="88">
        <v>-99.79</v>
      </c>
      <c r="Z21" s="89">
        <v>9966285</v>
      </c>
    </row>
    <row r="22" spans="1:26" ht="12.75">
      <c r="A22" s="90" t="s">
        <v>116</v>
      </c>
      <c r="B22" s="91">
        <f>SUM(B19:B21)</f>
        <v>165100655</v>
      </c>
      <c r="C22" s="91">
        <f>SUM(C19:C21)</f>
        <v>155622277</v>
      </c>
      <c r="D22" s="92">
        <f aca="true" t="shared" si="3" ref="D22:Z22">SUM(D19:D21)</f>
        <v>970671156</v>
      </c>
      <c r="E22" s="93">
        <f t="shared" si="3"/>
        <v>841127560</v>
      </c>
      <c r="F22" s="93">
        <f t="shared" si="3"/>
        <v>922444140</v>
      </c>
      <c r="G22" s="93">
        <f t="shared" si="3"/>
        <v>141530378</v>
      </c>
      <c r="H22" s="93">
        <f t="shared" si="3"/>
        <v>-79392756</v>
      </c>
      <c r="I22" s="93">
        <f t="shared" si="3"/>
        <v>984581762</v>
      </c>
      <c r="J22" s="93">
        <f t="shared" si="3"/>
        <v>-92401478</v>
      </c>
      <c r="K22" s="93">
        <f t="shared" si="3"/>
        <v>-110831014</v>
      </c>
      <c r="L22" s="93">
        <f t="shared" si="3"/>
        <v>373520149</v>
      </c>
      <c r="M22" s="93">
        <f t="shared" si="3"/>
        <v>170287657</v>
      </c>
      <c r="N22" s="93">
        <f t="shared" si="3"/>
        <v>-4784354</v>
      </c>
      <c r="O22" s="93">
        <f t="shared" si="3"/>
        <v>-147120171</v>
      </c>
      <c r="P22" s="93">
        <f t="shared" si="3"/>
        <v>220823768</v>
      </c>
      <c r="Q22" s="93">
        <f t="shared" si="3"/>
        <v>68919243</v>
      </c>
      <c r="R22" s="93">
        <f t="shared" si="3"/>
        <v>30006047</v>
      </c>
      <c r="S22" s="93">
        <f t="shared" si="3"/>
        <v>-97598679</v>
      </c>
      <c r="T22" s="93">
        <f t="shared" si="3"/>
        <v>51597400</v>
      </c>
      <c r="U22" s="93">
        <f t="shared" si="3"/>
        <v>-15995232</v>
      </c>
      <c r="V22" s="93">
        <f t="shared" si="3"/>
        <v>1207793430</v>
      </c>
      <c r="W22" s="93">
        <f t="shared" si="3"/>
        <v>782722640</v>
      </c>
      <c r="X22" s="93">
        <f t="shared" si="3"/>
        <v>425070790</v>
      </c>
      <c r="Y22" s="94">
        <f>+IF(W22&lt;&gt;0,(X22/W22)*100,0)</f>
        <v>54.30669413114203</v>
      </c>
      <c r="Z22" s="95">
        <f t="shared" si="3"/>
        <v>841127560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165100655</v>
      </c>
      <c r="C24" s="73">
        <f>SUM(C22:C23)</f>
        <v>155622277</v>
      </c>
      <c r="D24" s="74">
        <f aca="true" t="shared" si="4" ref="D24:Z24">SUM(D22:D23)</f>
        <v>970671156</v>
      </c>
      <c r="E24" s="75">
        <f t="shared" si="4"/>
        <v>841127560</v>
      </c>
      <c r="F24" s="75">
        <f t="shared" si="4"/>
        <v>922444140</v>
      </c>
      <c r="G24" s="75">
        <f t="shared" si="4"/>
        <v>141530378</v>
      </c>
      <c r="H24" s="75">
        <f t="shared" si="4"/>
        <v>-79392756</v>
      </c>
      <c r="I24" s="75">
        <f t="shared" si="4"/>
        <v>984581762</v>
      </c>
      <c r="J24" s="75">
        <f t="shared" si="4"/>
        <v>-92401478</v>
      </c>
      <c r="K24" s="75">
        <f t="shared" si="4"/>
        <v>-110831014</v>
      </c>
      <c r="L24" s="75">
        <f t="shared" si="4"/>
        <v>373520149</v>
      </c>
      <c r="M24" s="75">
        <f t="shared" si="4"/>
        <v>170287657</v>
      </c>
      <c r="N24" s="75">
        <f t="shared" si="4"/>
        <v>-4784354</v>
      </c>
      <c r="O24" s="75">
        <f t="shared" si="4"/>
        <v>-147120171</v>
      </c>
      <c r="P24" s="75">
        <f t="shared" si="4"/>
        <v>220823768</v>
      </c>
      <c r="Q24" s="75">
        <f t="shared" si="4"/>
        <v>68919243</v>
      </c>
      <c r="R24" s="75">
        <f t="shared" si="4"/>
        <v>30006047</v>
      </c>
      <c r="S24" s="75">
        <f t="shared" si="4"/>
        <v>-97598679</v>
      </c>
      <c r="T24" s="75">
        <f t="shared" si="4"/>
        <v>51597400</v>
      </c>
      <c r="U24" s="75">
        <f t="shared" si="4"/>
        <v>-15995232</v>
      </c>
      <c r="V24" s="75">
        <f t="shared" si="4"/>
        <v>1207793430</v>
      </c>
      <c r="W24" s="75">
        <f t="shared" si="4"/>
        <v>782722640</v>
      </c>
      <c r="X24" s="75">
        <f t="shared" si="4"/>
        <v>425070790</v>
      </c>
      <c r="Y24" s="76">
        <f>+IF(W24&lt;&gt;0,(X24/W24)*100,0)</f>
        <v>54.30669413114203</v>
      </c>
      <c r="Z24" s="77">
        <f t="shared" si="4"/>
        <v>841127560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1539695145</v>
      </c>
      <c r="C27" s="21">
        <v>106910187</v>
      </c>
      <c r="D27" s="103">
        <v>1330698530</v>
      </c>
      <c r="E27" s="104">
        <v>1239286226</v>
      </c>
      <c r="F27" s="104">
        <v>30758929</v>
      </c>
      <c r="G27" s="104">
        <v>45838257</v>
      </c>
      <c r="H27" s="104">
        <v>47523600</v>
      </c>
      <c r="I27" s="104">
        <v>124120786</v>
      </c>
      <c r="J27" s="104">
        <v>78481483</v>
      </c>
      <c r="K27" s="104">
        <v>99519236</v>
      </c>
      <c r="L27" s="104">
        <v>179086580</v>
      </c>
      <c r="M27" s="104">
        <v>357087299</v>
      </c>
      <c r="N27" s="104">
        <v>21202289</v>
      </c>
      <c r="O27" s="104">
        <v>50638131</v>
      </c>
      <c r="P27" s="104">
        <v>83399707</v>
      </c>
      <c r="Q27" s="104">
        <v>155240127</v>
      </c>
      <c r="R27" s="104">
        <v>41064065</v>
      </c>
      <c r="S27" s="104">
        <v>32887252</v>
      </c>
      <c r="T27" s="104">
        <v>85399012</v>
      </c>
      <c r="U27" s="104">
        <v>159350329</v>
      </c>
      <c r="V27" s="104">
        <v>795798541</v>
      </c>
      <c r="W27" s="104">
        <v>1240064348</v>
      </c>
      <c r="X27" s="104">
        <v>-444265807</v>
      </c>
      <c r="Y27" s="105">
        <v>-35.83</v>
      </c>
      <c r="Z27" s="106">
        <v>1239286226</v>
      </c>
    </row>
    <row r="28" spans="1:26" ht="12.75">
      <c r="A28" s="107" t="s">
        <v>47</v>
      </c>
      <c r="B28" s="18">
        <v>557564856</v>
      </c>
      <c r="C28" s="18">
        <v>99879608</v>
      </c>
      <c r="D28" s="58">
        <v>1074607853</v>
      </c>
      <c r="E28" s="59">
        <v>1040680849</v>
      </c>
      <c r="F28" s="59">
        <v>29070989</v>
      </c>
      <c r="G28" s="59">
        <v>42599012</v>
      </c>
      <c r="H28" s="59">
        <v>41049837</v>
      </c>
      <c r="I28" s="59">
        <v>112719838</v>
      </c>
      <c r="J28" s="59">
        <v>78476136</v>
      </c>
      <c r="K28" s="59">
        <v>93089642</v>
      </c>
      <c r="L28" s="59">
        <v>124462018</v>
      </c>
      <c r="M28" s="59">
        <v>296027796</v>
      </c>
      <c r="N28" s="59">
        <v>19691437</v>
      </c>
      <c r="O28" s="59">
        <v>48149300</v>
      </c>
      <c r="P28" s="59">
        <v>67197815</v>
      </c>
      <c r="Q28" s="59">
        <v>135038552</v>
      </c>
      <c r="R28" s="59">
        <v>37861606</v>
      </c>
      <c r="S28" s="59">
        <v>31970806</v>
      </c>
      <c r="T28" s="59">
        <v>78865026</v>
      </c>
      <c r="U28" s="59">
        <v>148697438</v>
      </c>
      <c r="V28" s="59">
        <v>692483624</v>
      </c>
      <c r="W28" s="59">
        <v>1041458971</v>
      </c>
      <c r="X28" s="59">
        <v>-348975347</v>
      </c>
      <c r="Y28" s="60">
        <v>-33.51</v>
      </c>
      <c r="Z28" s="61">
        <v>1040680849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9</v>
      </c>
      <c r="E30" s="59">
        <v>12000009</v>
      </c>
      <c r="F30" s="59">
        <v>0</v>
      </c>
      <c r="G30" s="59">
        <v>0</v>
      </c>
      <c r="H30" s="59">
        <v>0</v>
      </c>
      <c r="I30" s="59">
        <v>0</v>
      </c>
      <c r="J30" s="59">
        <v>30658</v>
      </c>
      <c r="K30" s="59">
        <v>0</v>
      </c>
      <c r="L30" s="59">
        <v>0</v>
      </c>
      <c r="M30" s="59">
        <v>30658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30658</v>
      </c>
      <c r="W30" s="59">
        <v>12000009</v>
      </c>
      <c r="X30" s="59">
        <v>-11969351</v>
      </c>
      <c r="Y30" s="60">
        <v>-99.74</v>
      </c>
      <c r="Z30" s="61">
        <v>12000009</v>
      </c>
    </row>
    <row r="31" spans="1:26" ht="12.75">
      <c r="A31" s="57" t="s">
        <v>49</v>
      </c>
      <c r="B31" s="18">
        <v>78661022</v>
      </c>
      <c r="C31" s="18">
        <v>2961072</v>
      </c>
      <c r="D31" s="58">
        <v>209897151</v>
      </c>
      <c r="E31" s="59">
        <v>159248457</v>
      </c>
      <c r="F31" s="59">
        <v>1676174</v>
      </c>
      <c r="G31" s="59">
        <v>3182835</v>
      </c>
      <c r="H31" s="59">
        <v>2035555</v>
      </c>
      <c r="I31" s="59">
        <v>6894564</v>
      </c>
      <c r="J31" s="59">
        <v>3302970</v>
      </c>
      <c r="K31" s="59">
        <v>3576845</v>
      </c>
      <c r="L31" s="59">
        <v>7377208</v>
      </c>
      <c r="M31" s="59">
        <v>14257023</v>
      </c>
      <c r="N31" s="59">
        <v>3366934</v>
      </c>
      <c r="O31" s="59">
        <v>1965536</v>
      </c>
      <c r="P31" s="59">
        <v>4780918</v>
      </c>
      <c r="Q31" s="59">
        <v>10113388</v>
      </c>
      <c r="R31" s="59">
        <v>3090233</v>
      </c>
      <c r="S31" s="59">
        <v>2314935</v>
      </c>
      <c r="T31" s="59">
        <v>5827657</v>
      </c>
      <c r="U31" s="59">
        <v>11232825</v>
      </c>
      <c r="V31" s="59">
        <v>42497800</v>
      </c>
      <c r="W31" s="59">
        <v>159248457</v>
      </c>
      <c r="X31" s="59">
        <v>-116750657</v>
      </c>
      <c r="Y31" s="60">
        <v>-73.31</v>
      </c>
      <c r="Z31" s="61">
        <v>159248457</v>
      </c>
    </row>
    <row r="32" spans="1:26" ht="12.75">
      <c r="A32" s="68" t="s">
        <v>50</v>
      </c>
      <c r="B32" s="21">
        <f>SUM(B28:B31)</f>
        <v>636225878</v>
      </c>
      <c r="C32" s="21">
        <f>SUM(C28:C31)</f>
        <v>102840680</v>
      </c>
      <c r="D32" s="103">
        <f aca="true" t="shared" si="5" ref="D32:Z32">SUM(D28:D31)</f>
        <v>1284505013</v>
      </c>
      <c r="E32" s="104">
        <f t="shared" si="5"/>
        <v>1211929315</v>
      </c>
      <c r="F32" s="104">
        <f t="shared" si="5"/>
        <v>30747163</v>
      </c>
      <c r="G32" s="104">
        <f t="shared" si="5"/>
        <v>45781847</v>
      </c>
      <c r="H32" s="104">
        <f t="shared" si="5"/>
        <v>43085392</v>
      </c>
      <c r="I32" s="104">
        <f t="shared" si="5"/>
        <v>119614402</v>
      </c>
      <c r="J32" s="104">
        <f t="shared" si="5"/>
        <v>81809764</v>
      </c>
      <c r="K32" s="104">
        <f t="shared" si="5"/>
        <v>96666487</v>
      </c>
      <c r="L32" s="104">
        <f t="shared" si="5"/>
        <v>131839226</v>
      </c>
      <c r="M32" s="104">
        <f t="shared" si="5"/>
        <v>310315477</v>
      </c>
      <c r="N32" s="104">
        <f t="shared" si="5"/>
        <v>23058371</v>
      </c>
      <c r="O32" s="104">
        <f t="shared" si="5"/>
        <v>50114836</v>
      </c>
      <c r="P32" s="104">
        <f t="shared" si="5"/>
        <v>71978733</v>
      </c>
      <c r="Q32" s="104">
        <f t="shared" si="5"/>
        <v>145151940</v>
      </c>
      <c r="R32" s="104">
        <f t="shared" si="5"/>
        <v>40951839</v>
      </c>
      <c r="S32" s="104">
        <f t="shared" si="5"/>
        <v>34285741</v>
      </c>
      <c r="T32" s="104">
        <f t="shared" si="5"/>
        <v>84692683</v>
      </c>
      <c r="U32" s="104">
        <f t="shared" si="5"/>
        <v>159930263</v>
      </c>
      <c r="V32" s="104">
        <f t="shared" si="5"/>
        <v>735012082</v>
      </c>
      <c r="W32" s="104">
        <f t="shared" si="5"/>
        <v>1212707437</v>
      </c>
      <c r="X32" s="104">
        <f t="shared" si="5"/>
        <v>-477695355</v>
      </c>
      <c r="Y32" s="105">
        <f>+IF(W32&lt;&gt;0,(X32/W32)*100,0)</f>
        <v>-39.390815989528726</v>
      </c>
      <c r="Z32" s="106">
        <f t="shared" si="5"/>
        <v>1211929315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15631907705</v>
      </c>
      <c r="C35" s="18">
        <v>324415456</v>
      </c>
      <c r="D35" s="58">
        <v>14707987776</v>
      </c>
      <c r="E35" s="59">
        <v>15908557271</v>
      </c>
      <c r="F35" s="59">
        <v>3171526355</v>
      </c>
      <c r="G35" s="59">
        <v>142297875</v>
      </c>
      <c r="H35" s="59">
        <v>-173299299</v>
      </c>
      <c r="I35" s="59">
        <v>3140524931</v>
      </c>
      <c r="J35" s="59">
        <v>-100215127</v>
      </c>
      <c r="K35" s="59">
        <v>76857623</v>
      </c>
      <c r="L35" s="59">
        <v>535352764</v>
      </c>
      <c r="M35" s="59">
        <v>511995260</v>
      </c>
      <c r="N35" s="59">
        <v>175643353</v>
      </c>
      <c r="O35" s="59">
        <v>23883891</v>
      </c>
      <c r="P35" s="59">
        <v>407431740</v>
      </c>
      <c r="Q35" s="59">
        <v>606958984</v>
      </c>
      <c r="R35" s="59">
        <v>79259020</v>
      </c>
      <c r="S35" s="59">
        <v>29773369</v>
      </c>
      <c r="T35" s="59">
        <v>-304539518</v>
      </c>
      <c r="U35" s="59">
        <v>-195507129</v>
      </c>
      <c r="V35" s="59">
        <v>4063972046</v>
      </c>
      <c r="W35" s="59">
        <v>16037829138</v>
      </c>
      <c r="X35" s="59">
        <v>-11973857092</v>
      </c>
      <c r="Y35" s="60">
        <v>-74.66</v>
      </c>
      <c r="Z35" s="61">
        <v>15908557271</v>
      </c>
    </row>
    <row r="36" spans="1:26" ht="12.75">
      <c r="A36" s="57" t="s">
        <v>53</v>
      </c>
      <c r="B36" s="18">
        <v>12810950925</v>
      </c>
      <c r="C36" s="18">
        <v>1521331003</v>
      </c>
      <c r="D36" s="58">
        <v>10272107906</v>
      </c>
      <c r="E36" s="59">
        <v>14335682329</v>
      </c>
      <c r="F36" s="59">
        <v>6325113359</v>
      </c>
      <c r="G36" s="59">
        <v>-96515659</v>
      </c>
      <c r="H36" s="59">
        <v>44064601</v>
      </c>
      <c r="I36" s="59">
        <v>6272662301</v>
      </c>
      <c r="J36" s="59">
        <v>75081532</v>
      </c>
      <c r="K36" s="59">
        <v>99653809</v>
      </c>
      <c r="L36" s="59">
        <v>1102589135</v>
      </c>
      <c r="M36" s="59">
        <v>1277324476</v>
      </c>
      <c r="N36" s="59">
        <v>558180354</v>
      </c>
      <c r="O36" s="59">
        <v>47722843</v>
      </c>
      <c r="P36" s="59">
        <v>291636867</v>
      </c>
      <c r="Q36" s="59">
        <v>897540064</v>
      </c>
      <c r="R36" s="59">
        <v>37058214</v>
      </c>
      <c r="S36" s="59">
        <v>23701975</v>
      </c>
      <c r="T36" s="59">
        <v>83314580</v>
      </c>
      <c r="U36" s="59">
        <v>144074769</v>
      </c>
      <c r="V36" s="59">
        <v>8591601610</v>
      </c>
      <c r="W36" s="59">
        <v>13757521160</v>
      </c>
      <c r="X36" s="59">
        <v>-5165919550</v>
      </c>
      <c r="Y36" s="60">
        <v>-37.55</v>
      </c>
      <c r="Z36" s="61">
        <v>14335682329</v>
      </c>
    </row>
    <row r="37" spans="1:26" ht="12.75">
      <c r="A37" s="57" t="s">
        <v>54</v>
      </c>
      <c r="B37" s="18">
        <v>16108227183</v>
      </c>
      <c r="C37" s="18">
        <v>216717727</v>
      </c>
      <c r="D37" s="58">
        <v>14554533304</v>
      </c>
      <c r="E37" s="59">
        <v>16089293616</v>
      </c>
      <c r="F37" s="59">
        <v>1184525036</v>
      </c>
      <c r="G37" s="59">
        <v>110336796</v>
      </c>
      <c r="H37" s="59">
        <v>-47099095</v>
      </c>
      <c r="I37" s="59">
        <v>1247762737</v>
      </c>
      <c r="J37" s="59">
        <v>40542246</v>
      </c>
      <c r="K37" s="59">
        <v>298593314</v>
      </c>
      <c r="L37" s="59">
        <v>640808737</v>
      </c>
      <c r="M37" s="59">
        <v>979944297</v>
      </c>
      <c r="N37" s="59">
        <v>196762487</v>
      </c>
      <c r="O37" s="59">
        <v>210780361</v>
      </c>
      <c r="P37" s="59">
        <v>284959488</v>
      </c>
      <c r="Q37" s="59">
        <v>692502336</v>
      </c>
      <c r="R37" s="59">
        <v>89751380</v>
      </c>
      <c r="S37" s="59">
        <v>155958156</v>
      </c>
      <c r="T37" s="59">
        <v>-282302371</v>
      </c>
      <c r="U37" s="59">
        <v>-36592835</v>
      </c>
      <c r="V37" s="59">
        <v>2883616535</v>
      </c>
      <c r="W37" s="59">
        <v>15995704410</v>
      </c>
      <c r="X37" s="59">
        <v>-13112087875</v>
      </c>
      <c r="Y37" s="60">
        <v>-81.97</v>
      </c>
      <c r="Z37" s="61">
        <v>16089293616</v>
      </c>
    </row>
    <row r="38" spans="1:26" ht="12.75">
      <c r="A38" s="57" t="s">
        <v>55</v>
      </c>
      <c r="B38" s="18">
        <v>1235028433</v>
      </c>
      <c r="C38" s="18">
        <v>60623929</v>
      </c>
      <c r="D38" s="58">
        <v>1273337628</v>
      </c>
      <c r="E38" s="59">
        <v>1437696940</v>
      </c>
      <c r="F38" s="59">
        <v>676987023</v>
      </c>
      <c r="G38" s="59">
        <v>39330574</v>
      </c>
      <c r="H38" s="59">
        <v>-1899726</v>
      </c>
      <c r="I38" s="59">
        <v>714417871</v>
      </c>
      <c r="J38" s="59">
        <v>-2369513</v>
      </c>
      <c r="K38" s="59">
        <v>-1944733</v>
      </c>
      <c r="L38" s="59">
        <v>139603783</v>
      </c>
      <c r="M38" s="59">
        <v>135289537</v>
      </c>
      <c r="N38" s="59">
        <v>531373</v>
      </c>
      <c r="O38" s="59">
        <v>-8758103</v>
      </c>
      <c r="P38" s="59">
        <v>26145804</v>
      </c>
      <c r="Q38" s="59">
        <v>17919074</v>
      </c>
      <c r="R38" s="59">
        <v>-4505191</v>
      </c>
      <c r="S38" s="59">
        <v>-2332032</v>
      </c>
      <c r="T38" s="59">
        <v>-6204145</v>
      </c>
      <c r="U38" s="59">
        <v>-13041368</v>
      </c>
      <c r="V38" s="59">
        <v>854585114</v>
      </c>
      <c r="W38" s="59">
        <v>1393080432</v>
      </c>
      <c r="X38" s="59">
        <v>-538495318</v>
      </c>
      <c r="Y38" s="60">
        <v>-38.66</v>
      </c>
      <c r="Z38" s="61">
        <v>1437696940</v>
      </c>
    </row>
    <row r="39" spans="1:26" ht="12.75">
      <c r="A39" s="57" t="s">
        <v>56</v>
      </c>
      <c r="B39" s="18">
        <v>10971034410</v>
      </c>
      <c r="C39" s="18">
        <v>1412750017</v>
      </c>
      <c r="D39" s="58">
        <v>8753491559</v>
      </c>
      <c r="E39" s="59">
        <v>12565381986</v>
      </c>
      <c r="F39" s="59">
        <v>7007691515</v>
      </c>
      <c r="G39" s="59">
        <v>-59237032</v>
      </c>
      <c r="H39" s="59">
        <v>-1493767</v>
      </c>
      <c r="I39" s="59">
        <v>6946960716</v>
      </c>
      <c r="J39" s="59">
        <v>-3981804</v>
      </c>
      <c r="K39" s="59">
        <v>-33022082</v>
      </c>
      <c r="L39" s="59">
        <v>575132792</v>
      </c>
      <c r="M39" s="59">
        <v>538128906</v>
      </c>
      <c r="N39" s="59">
        <v>516800594</v>
      </c>
      <c r="O39" s="59">
        <v>-136488531</v>
      </c>
      <c r="P39" s="59">
        <v>136044172</v>
      </c>
      <c r="Q39" s="59">
        <v>516356235</v>
      </c>
      <c r="R39" s="59">
        <v>64777811</v>
      </c>
      <c r="S39" s="59">
        <v>-81870246</v>
      </c>
      <c r="T39" s="59">
        <v>132933347</v>
      </c>
      <c r="U39" s="59">
        <v>115840912</v>
      </c>
      <c r="V39" s="59">
        <v>8117286769</v>
      </c>
      <c r="W39" s="59">
        <v>12313103318</v>
      </c>
      <c r="X39" s="59">
        <v>-4195816549</v>
      </c>
      <c r="Y39" s="60">
        <v>-34.08</v>
      </c>
      <c r="Z39" s="61">
        <v>12565381986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-4079355719</v>
      </c>
      <c r="C42" s="18">
        <v>230666436</v>
      </c>
      <c r="D42" s="58">
        <v>-4324330658</v>
      </c>
      <c r="E42" s="59">
        <v>-4028434528</v>
      </c>
      <c r="F42" s="59">
        <v>-108427170</v>
      </c>
      <c r="G42" s="59">
        <v>-271478072</v>
      </c>
      <c r="H42" s="59">
        <v>-287824819</v>
      </c>
      <c r="I42" s="59">
        <v>-667730061</v>
      </c>
      <c r="J42" s="59">
        <v>-411010415</v>
      </c>
      <c r="K42" s="59">
        <v>-411869615</v>
      </c>
      <c r="L42" s="59">
        <v>-316224120</v>
      </c>
      <c r="M42" s="59">
        <v>-1139104150</v>
      </c>
      <c r="N42" s="59">
        <v>-334132258</v>
      </c>
      <c r="O42" s="59">
        <v>-485037043</v>
      </c>
      <c r="P42" s="59">
        <v>-199208080</v>
      </c>
      <c r="Q42" s="59">
        <v>-1018377381</v>
      </c>
      <c r="R42" s="59">
        <v>-330425482</v>
      </c>
      <c r="S42" s="59">
        <v>-511061667</v>
      </c>
      <c r="T42" s="59">
        <v>-126233304</v>
      </c>
      <c r="U42" s="59">
        <v>-967720453</v>
      </c>
      <c r="V42" s="59">
        <v>-3792932045</v>
      </c>
      <c r="W42" s="59">
        <v>-4031181294</v>
      </c>
      <c r="X42" s="59">
        <v>238249249</v>
      </c>
      <c r="Y42" s="60">
        <v>-5.91</v>
      </c>
      <c r="Z42" s="61">
        <v>-4028434528</v>
      </c>
    </row>
    <row r="43" spans="1:26" ht="12.75">
      <c r="A43" s="57" t="s">
        <v>59</v>
      </c>
      <c r="B43" s="18">
        <v>-137559446</v>
      </c>
      <c r="C43" s="18">
        <v>-119158629</v>
      </c>
      <c r="D43" s="58">
        <v>-239355658</v>
      </c>
      <c r="E43" s="59">
        <v>-260720327</v>
      </c>
      <c r="F43" s="59">
        <v>-8084156</v>
      </c>
      <c r="G43" s="59">
        <v>-25910982</v>
      </c>
      <c r="H43" s="59">
        <v>-8925702</v>
      </c>
      <c r="I43" s="59">
        <v>-42920840</v>
      </c>
      <c r="J43" s="59">
        <v>-16291643</v>
      </c>
      <c r="K43" s="59">
        <v>-19911449</v>
      </c>
      <c r="L43" s="59">
        <v>-23871415</v>
      </c>
      <c r="M43" s="59">
        <v>-60074507</v>
      </c>
      <c r="N43" s="59">
        <v>9402360</v>
      </c>
      <c r="O43" s="59">
        <v>-11266738</v>
      </c>
      <c r="P43" s="59">
        <v>-12069347</v>
      </c>
      <c r="Q43" s="59">
        <v>-13933725</v>
      </c>
      <c r="R43" s="59">
        <v>-53693</v>
      </c>
      <c r="S43" s="59">
        <v>-108482</v>
      </c>
      <c r="T43" s="59">
        <v>84424</v>
      </c>
      <c r="U43" s="59">
        <v>-77751</v>
      </c>
      <c r="V43" s="59">
        <v>-117006823</v>
      </c>
      <c r="W43" s="59">
        <v>-254749864</v>
      </c>
      <c r="X43" s="59">
        <v>137743041</v>
      </c>
      <c r="Y43" s="60">
        <v>-54.07</v>
      </c>
      <c r="Z43" s="61">
        <v>-260720327</v>
      </c>
    </row>
    <row r="44" spans="1:26" ht="12.75">
      <c r="A44" s="57" t="s">
        <v>60</v>
      </c>
      <c r="B44" s="18">
        <v>45520592</v>
      </c>
      <c r="C44" s="18">
        <v>81314</v>
      </c>
      <c r="D44" s="58">
        <v>200573173</v>
      </c>
      <c r="E44" s="59">
        <v>5854062</v>
      </c>
      <c r="F44" s="59">
        <v>20099459</v>
      </c>
      <c r="G44" s="59">
        <v>-41777613</v>
      </c>
      <c r="H44" s="59">
        <v>875280</v>
      </c>
      <c r="I44" s="59">
        <v>-20802874</v>
      </c>
      <c r="J44" s="59">
        <v>1368579</v>
      </c>
      <c r="K44" s="59">
        <v>-468055</v>
      </c>
      <c r="L44" s="59">
        <v>2574951</v>
      </c>
      <c r="M44" s="59">
        <v>3475475</v>
      </c>
      <c r="N44" s="59">
        <v>33345560</v>
      </c>
      <c r="O44" s="59">
        <v>-13222371</v>
      </c>
      <c r="P44" s="59">
        <v>-21113406</v>
      </c>
      <c r="Q44" s="59">
        <v>-990217</v>
      </c>
      <c r="R44" s="59">
        <v>8637177</v>
      </c>
      <c r="S44" s="59">
        <v>-12052163</v>
      </c>
      <c r="T44" s="59">
        <v>4201307</v>
      </c>
      <c r="U44" s="59">
        <v>786321</v>
      </c>
      <c r="V44" s="59">
        <v>-17531295</v>
      </c>
      <c r="W44" s="59">
        <v>201155264</v>
      </c>
      <c r="X44" s="59">
        <v>-218686559</v>
      </c>
      <c r="Y44" s="60">
        <v>-108.72</v>
      </c>
      <c r="Z44" s="61">
        <v>5854062</v>
      </c>
    </row>
    <row r="45" spans="1:26" ht="12.75">
      <c r="A45" s="68" t="s">
        <v>61</v>
      </c>
      <c r="B45" s="21">
        <v>-3746861848</v>
      </c>
      <c r="C45" s="21">
        <v>114989215</v>
      </c>
      <c r="D45" s="103">
        <v>-4412988021</v>
      </c>
      <c r="E45" s="104">
        <v>-3817875851</v>
      </c>
      <c r="F45" s="104">
        <v>115781467</v>
      </c>
      <c r="G45" s="104">
        <f>+F45+G42+G43+G44+G83</f>
        <v>-227906766</v>
      </c>
      <c r="H45" s="104">
        <f>+G45+H42+H43+H44+H83</f>
        <v>-531659252</v>
      </c>
      <c r="I45" s="104">
        <f>+H45</f>
        <v>-531659252</v>
      </c>
      <c r="J45" s="104">
        <f>+H45+J42+J43+J44+J83</f>
        <v>-965453167</v>
      </c>
      <c r="K45" s="104">
        <f>+J45+K42+K43+K44+K83</f>
        <v>-1395363198</v>
      </c>
      <c r="L45" s="104">
        <f>+K45+L42+L43+L44+L83</f>
        <v>-1726598316</v>
      </c>
      <c r="M45" s="104">
        <f>+L45</f>
        <v>-1726598316</v>
      </c>
      <c r="N45" s="104">
        <f>+L45+N42+N43+N44+N83</f>
        <v>-2048114208</v>
      </c>
      <c r="O45" s="104">
        <f>+N45+O42+O43+O44+O83</f>
        <v>-2616654769</v>
      </c>
      <c r="P45" s="104">
        <f>+O45+P42+P43+P44+P83</f>
        <v>-2821657358</v>
      </c>
      <c r="Q45" s="104">
        <f>+P45</f>
        <v>-2821657358</v>
      </c>
      <c r="R45" s="104">
        <f>+P45+R42+R43+R44+R83</f>
        <v>-3143554925</v>
      </c>
      <c r="S45" s="104">
        <f>+R45+S42+S43+S44+S83</f>
        <v>-3724162560</v>
      </c>
      <c r="T45" s="104">
        <f>+S45+T42+T43+T44+T83</f>
        <v>-3853791999</v>
      </c>
      <c r="U45" s="104">
        <f>+T45</f>
        <v>-3853791999</v>
      </c>
      <c r="V45" s="104">
        <f>+U45</f>
        <v>-3853791999</v>
      </c>
      <c r="W45" s="104">
        <f>+W83+W42+W43+W44</f>
        <v>-3894641640</v>
      </c>
      <c r="X45" s="104">
        <f>+V45-W45</f>
        <v>40849641</v>
      </c>
      <c r="Y45" s="105">
        <f>+IF(W45&lt;&gt;0,+(X45/W45)*100,0)</f>
        <v>-1.0488677720808222</v>
      </c>
      <c r="Z45" s="106">
        <v>-3817875851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7.261554531456969</v>
      </c>
      <c r="C59" s="9">
        <f t="shared" si="7"/>
        <v>83.40217034331742</v>
      </c>
      <c r="D59" s="2">
        <f t="shared" si="7"/>
        <v>25.843325846761388</v>
      </c>
      <c r="E59" s="10">
        <f t="shared" si="7"/>
        <v>17.047355537959234</v>
      </c>
      <c r="F59" s="10">
        <f t="shared" si="7"/>
        <v>0.6221249150511008</v>
      </c>
      <c r="G59" s="10">
        <f t="shared" si="7"/>
        <v>4.281309761490867</v>
      </c>
      <c r="H59" s="10">
        <f t="shared" si="7"/>
        <v>41.62136357282588</v>
      </c>
      <c r="I59" s="10">
        <f t="shared" si="7"/>
        <v>2.4961700930238693</v>
      </c>
      <c r="J59" s="10">
        <f t="shared" si="7"/>
        <v>4.90169523369403</v>
      </c>
      <c r="K59" s="10">
        <f t="shared" si="7"/>
        <v>2.9638799423670243</v>
      </c>
      <c r="L59" s="10">
        <f t="shared" si="7"/>
        <v>3.486737965786859</v>
      </c>
      <c r="M59" s="10">
        <f t="shared" si="7"/>
        <v>3.706333206439341</v>
      </c>
      <c r="N59" s="10">
        <f t="shared" si="7"/>
        <v>7.641896988980598</v>
      </c>
      <c r="O59" s="10">
        <f t="shared" si="7"/>
        <v>2.8342058357399607</v>
      </c>
      <c r="P59" s="10">
        <f t="shared" si="7"/>
        <v>15.907797470800913</v>
      </c>
      <c r="Q59" s="10">
        <f t="shared" si="7"/>
        <v>7.711625240192271</v>
      </c>
      <c r="R59" s="10">
        <f t="shared" si="7"/>
        <v>2.909918542256886</v>
      </c>
      <c r="S59" s="10">
        <f t="shared" si="7"/>
        <v>5.036101678728479</v>
      </c>
      <c r="T59" s="10">
        <f t="shared" si="7"/>
        <v>0.10790911587895988</v>
      </c>
      <c r="U59" s="10">
        <f t="shared" si="7"/>
        <v>3.42172721432214</v>
      </c>
      <c r="V59" s="10">
        <f t="shared" si="7"/>
        <v>4.081836817669693</v>
      </c>
      <c r="W59" s="10">
        <f t="shared" si="7"/>
        <v>17.047355537959234</v>
      </c>
      <c r="X59" s="10">
        <f t="shared" si="7"/>
        <v>-234.4747614100436</v>
      </c>
      <c r="Y59" s="10">
        <f t="shared" si="7"/>
        <v>-1376.6114180478824</v>
      </c>
      <c r="Z59" s="11">
        <f t="shared" si="7"/>
        <v>17.047355537959234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9.165165367208173</v>
      </c>
      <c r="C61" s="12">
        <f t="shared" si="7"/>
        <v>104.05424222011462</v>
      </c>
      <c r="D61" s="3">
        <f t="shared" si="7"/>
        <v>11.004895398102912</v>
      </c>
      <c r="E61" s="13">
        <f t="shared" si="7"/>
        <v>17.40373060378039</v>
      </c>
      <c r="F61" s="13">
        <f t="shared" si="7"/>
        <v>9.288536375862169</v>
      </c>
      <c r="G61" s="13">
        <f t="shared" si="7"/>
        <v>6.4593125645658205</v>
      </c>
      <c r="H61" s="13">
        <f t="shared" si="7"/>
        <v>5.014081028308255</v>
      </c>
      <c r="I61" s="13">
        <f t="shared" si="7"/>
        <v>6.93051782214494</v>
      </c>
      <c r="J61" s="13">
        <f t="shared" si="7"/>
        <v>6.9554311464739875</v>
      </c>
      <c r="K61" s="13">
        <f t="shared" si="7"/>
        <v>6.034150090803953</v>
      </c>
      <c r="L61" s="13">
        <f t="shared" si="7"/>
        <v>6.89692477422036</v>
      </c>
      <c r="M61" s="13">
        <f t="shared" si="7"/>
        <v>6.579865219192863</v>
      </c>
      <c r="N61" s="13">
        <f t="shared" si="7"/>
        <v>4.271303003821427</v>
      </c>
      <c r="O61" s="13">
        <f t="shared" si="7"/>
        <v>8.040188495312206</v>
      </c>
      <c r="P61" s="13">
        <f t="shared" si="7"/>
        <v>9.408081986565737</v>
      </c>
      <c r="Q61" s="13">
        <f t="shared" si="7"/>
        <v>6.876187881019195</v>
      </c>
      <c r="R61" s="13">
        <f t="shared" si="7"/>
        <v>5.582835642037642</v>
      </c>
      <c r="S61" s="13">
        <f t="shared" si="7"/>
        <v>0.5078617910759129</v>
      </c>
      <c r="T61" s="13">
        <f t="shared" si="7"/>
        <v>0.8575788857522658</v>
      </c>
      <c r="U61" s="13">
        <f t="shared" si="7"/>
        <v>2.69810716594963</v>
      </c>
      <c r="V61" s="13">
        <f t="shared" si="7"/>
        <v>5.827916914338545</v>
      </c>
      <c r="W61" s="13">
        <f t="shared" si="7"/>
        <v>17.35757345820719</v>
      </c>
      <c r="X61" s="13">
        <f t="shared" si="7"/>
        <v>91.34828401199859</v>
      </c>
      <c r="Y61" s="13">
        <f t="shared" si="7"/>
        <v>526.3353115727002</v>
      </c>
      <c r="Z61" s="14">
        <f t="shared" si="7"/>
        <v>17.40373060378039</v>
      </c>
    </row>
    <row r="62" spans="1:26" ht="12.75">
      <c r="A62" s="38" t="s">
        <v>67</v>
      </c>
      <c r="B62" s="12">
        <f t="shared" si="7"/>
        <v>6.878943254955754</v>
      </c>
      <c r="C62" s="12">
        <f t="shared" si="7"/>
        <v>114.27344251871338</v>
      </c>
      <c r="D62" s="3">
        <f t="shared" si="7"/>
        <v>11.243703940203792</v>
      </c>
      <c r="E62" s="13">
        <f t="shared" si="7"/>
        <v>59.219195761407185</v>
      </c>
      <c r="F62" s="13">
        <f t="shared" si="7"/>
        <v>83.88208130550436</v>
      </c>
      <c r="G62" s="13">
        <f t="shared" si="7"/>
        <v>65.84144502539225</v>
      </c>
      <c r="H62" s="13">
        <f t="shared" si="7"/>
        <v>53.54934026032843</v>
      </c>
      <c r="I62" s="13">
        <f t="shared" si="7"/>
        <v>69.0404118554417</v>
      </c>
      <c r="J62" s="13">
        <f t="shared" si="7"/>
        <v>114.95668683394322</v>
      </c>
      <c r="K62" s="13">
        <f t="shared" si="7"/>
        <v>52.860714047028964</v>
      </c>
      <c r="L62" s="13">
        <f t="shared" si="7"/>
        <v>84.3848729425186</v>
      </c>
      <c r="M62" s="13">
        <f t="shared" si="7"/>
        <v>81.67444762007742</v>
      </c>
      <c r="N62" s="13">
        <f t="shared" si="7"/>
        <v>26.23386905011078</v>
      </c>
      <c r="O62" s="13">
        <f t="shared" si="7"/>
        <v>71.35179813787128</v>
      </c>
      <c r="P62" s="13">
        <f t="shared" si="7"/>
        <v>71.63417707584063</v>
      </c>
      <c r="Q62" s="13">
        <f t="shared" si="7"/>
        <v>49.1613894010849</v>
      </c>
      <c r="R62" s="13">
        <f t="shared" si="7"/>
        <v>24.77445156450132</v>
      </c>
      <c r="S62" s="13">
        <f t="shared" si="7"/>
        <v>14.936612199295407</v>
      </c>
      <c r="T62" s="13">
        <f t="shared" si="7"/>
        <v>76.98999064918497</v>
      </c>
      <c r="U62" s="13">
        <f t="shared" si="7"/>
        <v>29.491113731865354</v>
      </c>
      <c r="V62" s="13">
        <f t="shared" si="7"/>
        <v>55.58998283002633</v>
      </c>
      <c r="W62" s="13">
        <f t="shared" si="7"/>
        <v>59.13404057379935</v>
      </c>
      <c r="X62" s="13">
        <f t="shared" si="7"/>
        <v>-2041.4658790541903</v>
      </c>
      <c r="Y62" s="13">
        <f t="shared" si="7"/>
        <v>-3429.411764705882</v>
      </c>
      <c r="Z62" s="14">
        <f t="shared" si="7"/>
        <v>59.219195761407185</v>
      </c>
    </row>
    <row r="63" spans="1:26" ht="12.75">
      <c r="A63" s="38" t="s">
        <v>68</v>
      </c>
      <c r="B63" s="12">
        <f t="shared" si="7"/>
        <v>8.046056675309194</v>
      </c>
      <c r="C63" s="12">
        <f t="shared" si="7"/>
        <v>88.271820382391</v>
      </c>
      <c r="D63" s="3">
        <f t="shared" si="7"/>
        <v>14.737376316990972</v>
      </c>
      <c r="E63" s="13">
        <f t="shared" si="7"/>
        <v>23.562532328116234</v>
      </c>
      <c r="F63" s="13">
        <f t="shared" si="7"/>
        <v>4.213673071265439</v>
      </c>
      <c r="G63" s="13">
        <f t="shared" si="7"/>
        <v>5.983717950086433</v>
      </c>
      <c r="H63" s="13">
        <f t="shared" si="7"/>
        <v>4.373174828451763</v>
      </c>
      <c r="I63" s="13">
        <f t="shared" si="7"/>
        <v>4.83294510987333</v>
      </c>
      <c r="J63" s="13">
        <f t="shared" si="7"/>
        <v>5.461340467734733</v>
      </c>
      <c r="K63" s="13">
        <f t="shared" si="7"/>
        <v>3.924321604235924</v>
      </c>
      <c r="L63" s="13">
        <f t="shared" si="7"/>
        <v>3.4614474851583954</v>
      </c>
      <c r="M63" s="13">
        <f t="shared" si="7"/>
        <v>4.1773581427366215</v>
      </c>
      <c r="N63" s="13">
        <f t="shared" si="7"/>
        <v>2.123878839801643</v>
      </c>
      <c r="O63" s="13">
        <f t="shared" si="7"/>
        <v>-45.1028161551111</v>
      </c>
      <c r="P63" s="13">
        <f t="shared" si="7"/>
        <v>5.988613676738512</v>
      </c>
      <c r="Q63" s="13">
        <f t="shared" si="7"/>
        <v>-7.946282638670987</v>
      </c>
      <c r="R63" s="13">
        <f t="shared" si="7"/>
        <v>93.91048284322558</v>
      </c>
      <c r="S63" s="13">
        <f t="shared" si="7"/>
        <v>0.07965174013358081</v>
      </c>
      <c r="T63" s="13">
        <f t="shared" si="7"/>
        <v>0.12281901494637926</v>
      </c>
      <c r="U63" s="13">
        <f t="shared" si="7"/>
        <v>25.7562053849601</v>
      </c>
      <c r="V63" s="13">
        <f t="shared" si="7"/>
        <v>6.84203534684993</v>
      </c>
      <c r="W63" s="13">
        <f t="shared" si="7"/>
        <v>23.637134535363028</v>
      </c>
      <c r="X63" s="13">
        <f t="shared" si="7"/>
        <v>-185.635649735726</v>
      </c>
      <c r="Y63" s="13">
        <f t="shared" si="7"/>
        <v>-784.9942726231386</v>
      </c>
      <c r="Z63" s="14">
        <f t="shared" si="7"/>
        <v>23.562532328116234</v>
      </c>
    </row>
    <row r="64" spans="1:26" ht="12.75">
      <c r="A64" s="38" t="s">
        <v>69</v>
      </c>
      <c r="B64" s="12">
        <f t="shared" si="7"/>
        <v>6.678011282339372</v>
      </c>
      <c r="C64" s="12">
        <f t="shared" si="7"/>
        <v>95.80559863500483</v>
      </c>
      <c r="D64" s="3">
        <f t="shared" si="7"/>
        <v>15.728724901933694</v>
      </c>
      <c r="E64" s="13">
        <f t="shared" si="7"/>
        <v>23.894573073886622</v>
      </c>
      <c r="F64" s="13">
        <f t="shared" si="7"/>
        <v>3.80742181106348</v>
      </c>
      <c r="G64" s="13">
        <f t="shared" si="7"/>
        <v>4.444070843707348</v>
      </c>
      <c r="H64" s="13">
        <f t="shared" si="7"/>
        <v>4.759342633274231</v>
      </c>
      <c r="I64" s="13">
        <f t="shared" si="7"/>
        <v>4.318409452681809</v>
      </c>
      <c r="J64" s="13">
        <f t="shared" si="7"/>
        <v>4.344312971416603</v>
      </c>
      <c r="K64" s="13">
        <f t="shared" si="7"/>
        <v>3.0615141564151007</v>
      </c>
      <c r="L64" s="13">
        <f t="shared" si="7"/>
        <v>2.785368373440619</v>
      </c>
      <c r="M64" s="13">
        <f t="shared" si="7"/>
        <v>3.3067403488625344</v>
      </c>
      <c r="N64" s="13">
        <f t="shared" si="7"/>
        <v>1.6497684123522223</v>
      </c>
      <c r="O64" s="13">
        <f t="shared" si="7"/>
        <v>5.569821588634108</v>
      </c>
      <c r="P64" s="13">
        <f t="shared" si="7"/>
        <v>5.170500744087204</v>
      </c>
      <c r="Q64" s="13">
        <f t="shared" si="7"/>
        <v>3.391274405594216</v>
      </c>
      <c r="R64" s="13">
        <f t="shared" si="7"/>
        <v>2.6998133919589637</v>
      </c>
      <c r="S64" s="13">
        <f t="shared" si="7"/>
        <v>0</v>
      </c>
      <c r="T64" s="13">
        <f t="shared" si="7"/>
        <v>0</v>
      </c>
      <c r="U64" s="13">
        <f t="shared" si="7"/>
        <v>0.8140335095853577</v>
      </c>
      <c r="V64" s="13">
        <f t="shared" si="7"/>
        <v>2.8535196960252076</v>
      </c>
      <c r="W64" s="13">
        <f t="shared" si="7"/>
        <v>24.159984482641175</v>
      </c>
      <c r="X64" s="13">
        <f t="shared" si="7"/>
        <v>328.2533552135226</v>
      </c>
      <c r="Y64" s="13">
        <f t="shared" si="7"/>
        <v>1358.1679389312976</v>
      </c>
      <c r="Z64" s="14">
        <f t="shared" si="7"/>
        <v>23.894573073886622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3.029271180664305</v>
      </c>
      <c r="C66" s="15">
        <f t="shared" si="7"/>
        <v>46.59373449103864</v>
      </c>
      <c r="D66" s="4">
        <f t="shared" si="7"/>
        <v>9.740667782498026</v>
      </c>
      <c r="E66" s="16">
        <f t="shared" si="7"/>
        <v>3.6735357759202993</v>
      </c>
      <c r="F66" s="16">
        <f t="shared" si="7"/>
        <v>0.3070131702152522</v>
      </c>
      <c r="G66" s="16">
        <f t="shared" si="7"/>
        <v>-2.9845500934758107</v>
      </c>
      <c r="H66" s="16">
        <f t="shared" si="7"/>
        <v>1.4594995466200809</v>
      </c>
      <c r="I66" s="16">
        <f t="shared" si="7"/>
        <v>1.2774060122121513</v>
      </c>
      <c r="J66" s="16">
        <f t="shared" si="7"/>
        <v>0.6346646746423621</v>
      </c>
      <c r="K66" s="16">
        <f t="shared" si="7"/>
        <v>0.4460144793041564</v>
      </c>
      <c r="L66" s="16">
        <f t="shared" si="7"/>
        <v>0.977047378850229</v>
      </c>
      <c r="M66" s="16">
        <f t="shared" si="7"/>
        <v>0.6896957763710486</v>
      </c>
      <c r="N66" s="16">
        <f t="shared" si="7"/>
        <v>0.8821403285902621</v>
      </c>
      <c r="O66" s="16">
        <f t="shared" si="7"/>
        <v>1.1522396340241203</v>
      </c>
      <c r="P66" s="16">
        <f t="shared" si="7"/>
        <v>2.4659675273676953</v>
      </c>
      <c r="Q66" s="16">
        <f t="shared" si="7"/>
        <v>1.1890241146641995</v>
      </c>
      <c r="R66" s="16">
        <f t="shared" si="7"/>
        <v>1.8586242256603585</v>
      </c>
      <c r="S66" s="16">
        <f t="shared" si="7"/>
        <v>0</v>
      </c>
      <c r="T66" s="16">
        <f t="shared" si="7"/>
        <v>0</v>
      </c>
      <c r="U66" s="16">
        <f t="shared" si="7"/>
        <v>0.6140186747527895</v>
      </c>
      <c r="V66" s="16">
        <f t="shared" si="7"/>
        <v>0.9269603999995107</v>
      </c>
      <c r="W66" s="16">
        <f t="shared" si="7"/>
        <v>3.5791427194798824</v>
      </c>
      <c r="X66" s="16">
        <f t="shared" si="7"/>
        <v>42.948591498472425</v>
      </c>
      <c r="Y66" s="16">
        <f t="shared" si="7"/>
        <v>1200.3169572107765</v>
      </c>
      <c r="Z66" s="17">
        <f t="shared" si="7"/>
        <v>3.6735357759202993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926685088</v>
      </c>
      <c r="C68" s="18">
        <v>43198419</v>
      </c>
      <c r="D68" s="19">
        <v>1316241497</v>
      </c>
      <c r="E68" s="20">
        <v>1252414555</v>
      </c>
      <c r="F68" s="20">
        <v>361370192</v>
      </c>
      <c r="G68" s="20">
        <v>171301784</v>
      </c>
      <c r="H68" s="20">
        <v>9493281</v>
      </c>
      <c r="I68" s="20">
        <v>542165257</v>
      </c>
      <c r="J68" s="20">
        <v>64977826</v>
      </c>
      <c r="K68" s="20">
        <v>83621572</v>
      </c>
      <c r="L68" s="20">
        <v>70980212</v>
      </c>
      <c r="M68" s="20">
        <v>219579610</v>
      </c>
      <c r="N68" s="20">
        <v>138544906</v>
      </c>
      <c r="O68" s="20">
        <v>103989589</v>
      </c>
      <c r="P68" s="20">
        <v>63061307</v>
      </c>
      <c r="Q68" s="20">
        <v>305595802</v>
      </c>
      <c r="R68" s="20">
        <v>68401846</v>
      </c>
      <c r="S68" s="20">
        <v>131327134</v>
      </c>
      <c r="T68" s="20">
        <v>53413467</v>
      </c>
      <c r="U68" s="20">
        <v>253142447</v>
      </c>
      <c r="V68" s="20">
        <v>1320483116</v>
      </c>
      <c r="W68" s="20">
        <v>1252414555</v>
      </c>
      <c r="X68" s="20">
        <v>68068561</v>
      </c>
      <c r="Y68" s="19">
        <v>5.43</v>
      </c>
      <c r="Z68" s="22">
        <v>1252414555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1331503733</v>
      </c>
      <c r="C70" s="18">
        <v>93304588</v>
      </c>
      <c r="D70" s="19">
        <v>2096446251</v>
      </c>
      <c r="E70" s="20">
        <v>1973372042</v>
      </c>
      <c r="F70" s="20">
        <v>140448080</v>
      </c>
      <c r="G70" s="20">
        <v>141058571</v>
      </c>
      <c r="H70" s="20">
        <v>138126986</v>
      </c>
      <c r="I70" s="20">
        <v>419633637</v>
      </c>
      <c r="J70" s="20">
        <v>111873755</v>
      </c>
      <c r="K70" s="20">
        <v>155298855</v>
      </c>
      <c r="L70" s="20">
        <v>134778982</v>
      </c>
      <c r="M70" s="20">
        <v>401951592</v>
      </c>
      <c r="N70" s="20">
        <v>199336783</v>
      </c>
      <c r="O70" s="20">
        <v>146981268</v>
      </c>
      <c r="P70" s="20">
        <v>137510919</v>
      </c>
      <c r="Q70" s="20">
        <v>483828970</v>
      </c>
      <c r="R70" s="20">
        <v>167768489</v>
      </c>
      <c r="S70" s="20">
        <v>127708367</v>
      </c>
      <c r="T70" s="20">
        <v>110975680</v>
      </c>
      <c r="U70" s="20">
        <v>406452536</v>
      </c>
      <c r="V70" s="20">
        <v>1711866735</v>
      </c>
      <c r="W70" s="20">
        <v>1978619620</v>
      </c>
      <c r="X70" s="20">
        <v>-266752885</v>
      </c>
      <c r="Y70" s="19">
        <v>-13.48</v>
      </c>
      <c r="Z70" s="22">
        <v>1973372042</v>
      </c>
    </row>
    <row r="71" spans="1:26" ht="12.75" hidden="1">
      <c r="A71" s="38" t="s">
        <v>67</v>
      </c>
      <c r="B71" s="18">
        <v>513229717</v>
      </c>
      <c r="C71" s="18">
        <v>19092605</v>
      </c>
      <c r="D71" s="19">
        <v>763576571</v>
      </c>
      <c r="E71" s="20">
        <v>665469159</v>
      </c>
      <c r="F71" s="20">
        <v>48842671</v>
      </c>
      <c r="G71" s="20">
        <v>39445120</v>
      </c>
      <c r="H71" s="20">
        <v>38649563</v>
      </c>
      <c r="I71" s="20">
        <v>126937354</v>
      </c>
      <c r="J71" s="20">
        <v>46067863</v>
      </c>
      <c r="K71" s="20">
        <v>58699523</v>
      </c>
      <c r="L71" s="20">
        <v>58334306</v>
      </c>
      <c r="M71" s="20">
        <v>163101692</v>
      </c>
      <c r="N71" s="20">
        <v>97680159</v>
      </c>
      <c r="O71" s="20">
        <v>37439732</v>
      </c>
      <c r="P71" s="20">
        <v>62687411</v>
      </c>
      <c r="Q71" s="20">
        <v>197807302</v>
      </c>
      <c r="R71" s="20">
        <v>57395765</v>
      </c>
      <c r="S71" s="20">
        <v>89261024</v>
      </c>
      <c r="T71" s="20">
        <v>33050595</v>
      </c>
      <c r="U71" s="20">
        <v>179707384</v>
      </c>
      <c r="V71" s="20">
        <v>667553732</v>
      </c>
      <c r="W71" s="20">
        <v>666427459</v>
      </c>
      <c r="X71" s="20">
        <v>1126273</v>
      </c>
      <c r="Y71" s="19">
        <v>0.17</v>
      </c>
      <c r="Z71" s="22">
        <v>665469159</v>
      </c>
    </row>
    <row r="72" spans="1:26" ht="12.75" hidden="1">
      <c r="A72" s="38" t="s">
        <v>68</v>
      </c>
      <c r="B72" s="18">
        <v>208317946</v>
      </c>
      <c r="C72" s="18">
        <v>11552364</v>
      </c>
      <c r="D72" s="19">
        <v>299104746</v>
      </c>
      <c r="E72" s="20">
        <v>264848791</v>
      </c>
      <c r="F72" s="20">
        <v>19432547</v>
      </c>
      <c r="G72" s="20">
        <v>17799970</v>
      </c>
      <c r="H72" s="20">
        <v>18378067</v>
      </c>
      <c r="I72" s="20">
        <v>55610584</v>
      </c>
      <c r="J72" s="20">
        <v>18811389</v>
      </c>
      <c r="K72" s="20">
        <v>22455550</v>
      </c>
      <c r="L72" s="20">
        <v>25801287</v>
      </c>
      <c r="M72" s="20">
        <v>67068226</v>
      </c>
      <c r="N72" s="20">
        <v>43486426</v>
      </c>
      <c r="O72" s="20">
        <v>19519841</v>
      </c>
      <c r="P72" s="20">
        <v>20622636</v>
      </c>
      <c r="Q72" s="20">
        <v>83628903</v>
      </c>
      <c r="R72" s="20">
        <v>22087252</v>
      </c>
      <c r="S72" s="20">
        <v>42032980</v>
      </c>
      <c r="T72" s="20">
        <v>16622019</v>
      </c>
      <c r="U72" s="20">
        <v>80742251</v>
      </c>
      <c r="V72" s="20">
        <v>287049964</v>
      </c>
      <c r="W72" s="20">
        <v>264012890</v>
      </c>
      <c r="X72" s="20">
        <v>23037074</v>
      </c>
      <c r="Y72" s="19">
        <v>8.73</v>
      </c>
      <c r="Z72" s="22">
        <v>264848791</v>
      </c>
    </row>
    <row r="73" spans="1:26" ht="12.75" hidden="1">
      <c r="A73" s="38" t="s">
        <v>69</v>
      </c>
      <c r="B73" s="18">
        <v>180207662</v>
      </c>
      <c r="C73" s="18">
        <v>7388158</v>
      </c>
      <c r="D73" s="19">
        <v>240158940</v>
      </c>
      <c r="E73" s="20">
        <v>253779077</v>
      </c>
      <c r="F73" s="20">
        <v>16092622</v>
      </c>
      <c r="G73" s="20">
        <v>15542439</v>
      </c>
      <c r="H73" s="20">
        <v>14219947</v>
      </c>
      <c r="I73" s="20">
        <v>45855008</v>
      </c>
      <c r="J73" s="20">
        <v>15851160</v>
      </c>
      <c r="K73" s="20">
        <v>18483599</v>
      </c>
      <c r="L73" s="20">
        <v>22851376</v>
      </c>
      <c r="M73" s="20">
        <v>57186135</v>
      </c>
      <c r="N73" s="20">
        <v>36170107</v>
      </c>
      <c r="O73" s="20">
        <v>16126495</v>
      </c>
      <c r="P73" s="20">
        <v>15657439</v>
      </c>
      <c r="Q73" s="20">
        <v>67954041</v>
      </c>
      <c r="R73" s="20">
        <v>19164769</v>
      </c>
      <c r="S73" s="20">
        <v>29748075</v>
      </c>
      <c r="T73" s="20">
        <v>14648790</v>
      </c>
      <c r="U73" s="20">
        <v>63561634</v>
      </c>
      <c r="V73" s="20">
        <v>234556818</v>
      </c>
      <c r="W73" s="20">
        <v>250991167</v>
      </c>
      <c r="X73" s="20">
        <v>-16434349</v>
      </c>
      <c r="Y73" s="19">
        <v>-6.55</v>
      </c>
      <c r="Z73" s="22">
        <v>253779077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253695643</v>
      </c>
      <c r="C75" s="27">
        <v>6506319</v>
      </c>
      <c r="D75" s="28">
        <v>311340954</v>
      </c>
      <c r="E75" s="29">
        <v>340102418</v>
      </c>
      <c r="F75" s="29">
        <v>67579837</v>
      </c>
      <c r="G75" s="29">
        <v>-14395168</v>
      </c>
      <c r="H75" s="29">
        <v>23215629</v>
      </c>
      <c r="I75" s="29">
        <v>76400298</v>
      </c>
      <c r="J75" s="29">
        <v>36850956</v>
      </c>
      <c r="K75" s="29">
        <v>31330373</v>
      </c>
      <c r="L75" s="29">
        <v>33626312</v>
      </c>
      <c r="M75" s="29">
        <v>101807641</v>
      </c>
      <c r="N75" s="29">
        <v>35733317</v>
      </c>
      <c r="O75" s="29">
        <v>31225883</v>
      </c>
      <c r="P75" s="29">
        <v>9487189</v>
      </c>
      <c r="Q75" s="29">
        <v>76446389</v>
      </c>
      <c r="R75" s="29">
        <v>23913602</v>
      </c>
      <c r="S75" s="29">
        <v>23875410</v>
      </c>
      <c r="T75" s="29">
        <v>24597060</v>
      </c>
      <c r="U75" s="29">
        <v>72386072</v>
      </c>
      <c r="V75" s="29">
        <v>327040400</v>
      </c>
      <c r="W75" s="29">
        <v>349071970</v>
      </c>
      <c r="X75" s="29">
        <v>-22031570</v>
      </c>
      <c r="Y75" s="28">
        <v>-6.31</v>
      </c>
      <c r="Z75" s="30">
        <v>340102418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67291743</v>
      </c>
      <c r="C77" s="18">
        <v>36028419</v>
      </c>
      <c r="D77" s="19">
        <v>340160579</v>
      </c>
      <c r="E77" s="20">
        <v>213503562</v>
      </c>
      <c r="F77" s="20">
        <v>2248174</v>
      </c>
      <c r="G77" s="20">
        <v>7333960</v>
      </c>
      <c r="H77" s="20">
        <v>3951233</v>
      </c>
      <c r="I77" s="20">
        <v>13533367</v>
      </c>
      <c r="J77" s="20">
        <v>3185015</v>
      </c>
      <c r="K77" s="20">
        <v>2478443</v>
      </c>
      <c r="L77" s="20">
        <v>2474894</v>
      </c>
      <c r="M77" s="20">
        <v>8138352</v>
      </c>
      <c r="N77" s="20">
        <v>10587459</v>
      </c>
      <c r="O77" s="20">
        <v>2947279</v>
      </c>
      <c r="P77" s="20">
        <v>10031665</v>
      </c>
      <c r="Q77" s="20">
        <v>23566403</v>
      </c>
      <c r="R77" s="20">
        <v>1990438</v>
      </c>
      <c r="S77" s="20">
        <v>6613768</v>
      </c>
      <c r="T77" s="20">
        <v>57638</v>
      </c>
      <c r="U77" s="20">
        <v>8661844</v>
      </c>
      <c r="V77" s="20">
        <v>53899966</v>
      </c>
      <c r="W77" s="20">
        <v>213503562</v>
      </c>
      <c r="X77" s="20">
        <v>-159603596</v>
      </c>
      <c r="Y77" s="19">
        <v>-74.75</v>
      </c>
      <c r="Z77" s="22">
        <v>213503562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122034519</v>
      </c>
      <c r="C79" s="18">
        <v>97087382</v>
      </c>
      <c r="D79" s="19">
        <v>230711717</v>
      </c>
      <c r="E79" s="20">
        <v>343440354</v>
      </c>
      <c r="F79" s="20">
        <v>13045571</v>
      </c>
      <c r="G79" s="20">
        <v>9111414</v>
      </c>
      <c r="H79" s="20">
        <v>6925799</v>
      </c>
      <c r="I79" s="20">
        <v>29082784</v>
      </c>
      <c r="J79" s="20">
        <v>7781302</v>
      </c>
      <c r="K79" s="20">
        <v>9370966</v>
      </c>
      <c r="L79" s="20">
        <v>9295605</v>
      </c>
      <c r="M79" s="20">
        <v>26447873</v>
      </c>
      <c r="N79" s="20">
        <v>8514278</v>
      </c>
      <c r="O79" s="20">
        <v>11817571</v>
      </c>
      <c r="P79" s="20">
        <v>12937140</v>
      </c>
      <c r="Q79" s="20">
        <v>33268989</v>
      </c>
      <c r="R79" s="20">
        <v>9366239</v>
      </c>
      <c r="S79" s="20">
        <v>648582</v>
      </c>
      <c r="T79" s="20">
        <v>951704</v>
      </c>
      <c r="U79" s="20">
        <v>10966525</v>
      </c>
      <c r="V79" s="20">
        <v>99766171</v>
      </c>
      <c r="W79" s="20">
        <v>343440354</v>
      </c>
      <c r="X79" s="20">
        <v>-243674183</v>
      </c>
      <c r="Y79" s="19">
        <v>-70.95</v>
      </c>
      <c r="Z79" s="22">
        <v>343440354</v>
      </c>
    </row>
    <row r="80" spans="1:26" ht="12.75" hidden="1">
      <c r="A80" s="38" t="s">
        <v>67</v>
      </c>
      <c r="B80" s="18">
        <v>35304781</v>
      </c>
      <c r="C80" s="18">
        <v>21817777</v>
      </c>
      <c r="D80" s="19">
        <v>85854289</v>
      </c>
      <c r="E80" s="20">
        <v>394085484</v>
      </c>
      <c r="F80" s="20">
        <v>40970249</v>
      </c>
      <c r="G80" s="20">
        <v>25971237</v>
      </c>
      <c r="H80" s="20">
        <v>20696586</v>
      </c>
      <c r="I80" s="20">
        <v>87638072</v>
      </c>
      <c r="J80" s="20">
        <v>52958089</v>
      </c>
      <c r="K80" s="20">
        <v>31028987</v>
      </c>
      <c r="L80" s="20">
        <v>49225330</v>
      </c>
      <c r="M80" s="20">
        <v>133212406</v>
      </c>
      <c r="N80" s="20">
        <v>25625285</v>
      </c>
      <c r="O80" s="20">
        <v>26713922</v>
      </c>
      <c r="P80" s="20">
        <v>44905611</v>
      </c>
      <c r="Q80" s="20">
        <v>97244818</v>
      </c>
      <c r="R80" s="20">
        <v>14219486</v>
      </c>
      <c r="S80" s="20">
        <v>13332573</v>
      </c>
      <c r="T80" s="20">
        <v>25445650</v>
      </c>
      <c r="U80" s="20">
        <v>52997709</v>
      </c>
      <c r="V80" s="20">
        <v>371093005</v>
      </c>
      <c r="W80" s="20">
        <v>394085484</v>
      </c>
      <c r="X80" s="20">
        <v>-22992479</v>
      </c>
      <c r="Y80" s="19">
        <v>-5.83</v>
      </c>
      <c r="Z80" s="22">
        <v>394085484</v>
      </c>
    </row>
    <row r="81" spans="1:26" ht="12.75" hidden="1">
      <c r="A81" s="38" t="s">
        <v>68</v>
      </c>
      <c r="B81" s="18">
        <v>16761380</v>
      </c>
      <c r="C81" s="18">
        <v>10197482</v>
      </c>
      <c r="D81" s="19">
        <v>44080192</v>
      </c>
      <c r="E81" s="20">
        <v>62405082</v>
      </c>
      <c r="F81" s="20">
        <v>818824</v>
      </c>
      <c r="G81" s="20">
        <v>1065100</v>
      </c>
      <c r="H81" s="20">
        <v>803705</v>
      </c>
      <c r="I81" s="20">
        <v>2687629</v>
      </c>
      <c r="J81" s="20">
        <v>1027354</v>
      </c>
      <c r="K81" s="20">
        <v>881228</v>
      </c>
      <c r="L81" s="20">
        <v>893098</v>
      </c>
      <c r="M81" s="20">
        <v>2801680</v>
      </c>
      <c r="N81" s="20">
        <v>923599</v>
      </c>
      <c r="O81" s="20">
        <v>-8803998</v>
      </c>
      <c r="P81" s="20">
        <v>1235010</v>
      </c>
      <c r="Q81" s="20">
        <v>-6645389</v>
      </c>
      <c r="R81" s="20">
        <v>20742245</v>
      </c>
      <c r="S81" s="20">
        <v>33480</v>
      </c>
      <c r="T81" s="20">
        <v>20415</v>
      </c>
      <c r="U81" s="20">
        <v>20796140</v>
      </c>
      <c r="V81" s="20">
        <v>19640060</v>
      </c>
      <c r="W81" s="20">
        <v>62405082</v>
      </c>
      <c r="X81" s="20">
        <v>-42765022</v>
      </c>
      <c r="Y81" s="19">
        <v>-68.53</v>
      </c>
      <c r="Z81" s="22">
        <v>62405082</v>
      </c>
    </row>
    <row r="82" spans="1:26" ht="12.75" hidden="1">
      <c r="A82" s="38" t="s">
        <v>69</v>
      </c>
      <c r="B82" s="18">
        <v>12034288</v>
      </c>
      <c r="C82" s="18">
        <v>7078269</v>
      </c>
      <c r="D82" s="19">
        <v>37773939</v>
      </c>
      <c r="E82" s="20">
        <v>60639427</v>
      </c>
      <c r="F82" s="20">
        <v>612714</v>
      </c>
      <c r="G82" s="20">
        <v>690717</v>
      </c>
      <c r="H82" s="20">
        <v>676776</v>
      </c>
      <c r="I82" s="20">
        <v>1980207</v>
      </c>
      <c r="J82" s="20">
        <v>688624</v>
      </c>
      <c r="K82" s="20">
        <v>565878</v>
      </c>
      <c r="L82" s="20">
        <v>636495</v>
      </c>
      <c r="M82" s="20">
        <v>1890997</v>
      </c>
      <c r="N82" s="20">
        <v>596723</v>
      </c>
      <c r="O82" s="20">
        <v>898217</v>
      </c>
      <c r="P82" s="20">
        <v>809568</v>
      </c>
      <c r="Q82" s="20">
        <v>2304508</v>
      </c>
      <c r="R82" s="20">
        <v>517413</v>
      </c>
      <c r="S82" s="20">
        <v>0</v>
      </c>
      <c r="T82" s="20">
        <v>0</v>
      </c>
      <c r="U82" s="20">
        <v>517413</v>
      </c>
      <c r="V82" s="20">
        <v>6693125</v>
      </c>
      <c r="W82" s="20">
        <v>60639427</v>
      </c>
      <c r="X82" s="20">
        <v>-53946302</v>
      </c>
      <c r="Y82" s="19">
        <v>-88.96</v>
      </c>
      <c r="Z82" s="22">
        <v>60639427</v>
      </c>
    </row>
    <row r="83" spans="1:26" ht="12.75" hidden="1">
      <c r="A83" s="38"/>
      <c r="B83" s="18">
        <v>424532725</v>
      </c>
      <c r="C83" s="18">
        <v>3400094</v>
      </c>
      <c r="D83" s="19">
        <v>-49874878</v>
      </c>
      <c r="E83" s="20">
        <v>465424942</v>
      </c>
      <c r="F83" s="20">
        <v>212193334</v>
      </c>
      <c r="G83" s="20">
        <v>-4521566</v>
      </c>
      <c r="H83" s="20">
        <v>-7877245</v>
      </c>
      <c r="I83" s="20">
        <v>212193334</v>
      </c>
      <c r="J83" s="20">
        <v>-7860436</v>
      </c>
      <c r="K83" s="20">
        <v>2339088</v>
      </c>
      <c r="L83" s="20">
        <v>6285466</v>
      </c>
      <c r="M83" s="20">
        <v>-7860436</v>
      </c>
      <c r="N83" s="20">
        <v>-30131554</v>
      </c>
      <c r="O83" s="20">
        <v>-59014409</v>
      </c>
      <c r="P83" s="20">
        <v>27388244</v>
      </c>
      <c r="Q83" s="20">
        <v>-30131554</v>
      </c>
      <c r="R83" s="20">
        <v>-55569</v>
      </c>
      <c r="S83" s="20">
        <v>-57385323</v>
      </c>
      <c r="T83" s="20">
        <v>-7681866</v>
      </c>
      <c r="U83" s="20">
        <v>-55569</v>
      </c>
      <c r="V83" s="20">
        <v>212193334</v>
      </c>
      <c r="W83" s="20">
        <v>190134254</v>
      </c>
      <c r="X83" s="20">
        <v>22059080</v>
      </c>
      <c r="Y83" s="19">
        <v>12</v>
      </c>
      <c r="Z83" s="22">
        <v>465424942</v>
      </c>
    </row>
    <row r="84" spans="1:26" ht="12.75" hidden="1">
      <c r="A84" s="39" t="s">
        <v>70</v>
      </c>
      <c r="B84" s="27">
        <v>7685129</v>
      </c>
      <c r="C84" s="27">
        <v>3031537</v>
      </c>
      <c r="D84" s="28">
        <v>30326688</v>
      </c>
      <c r="E84" s="29">
        <v>12493784</v>
      </c>
      <c r="F84" s="29">
        <v>207479</v>
      </c>
      <c r="G84" s="29">
        <v>429631</v>
      </c>
      <c r="H84" s="29">
        <v>338832</v>
      </c>
      <c r="I84" s="29">
        <v>975942</v>
      </c>
      <c r="J84" s="29">
        <v>233880</v>
      </c>
      <c r="K84" s="29">
        <v>139738</v>
      </c>
      <c r="L84" s="29">
        <v>328545</v>
      </c>
      <c r="M84" s="29">
        <v>702163</v>
      </c>
      <c r="N84" s="29">
        <v>315218</v>
      </c>
      <c r="O84" s="29">
        <v>359797</v>
      </c>
      <c r="P84" s="29">
        <v>233951</v>
      </c>
      <c r="Q84" s="29">
        <v>908966</v>
      </c>
      <c r="R84" s="29">
        <v>444464</v>
      </c>
      <c r="S84" s="29">
        <v>0</v>
      </c>
      <c r="T84" s="29">
        <v>0</v>
      </c>
      <c r="U84" s="29">
        <v>444464</v>
      </c>
      <c r="V84" s="29">
        <v>3031535</v>
      </c>
      <c r="W84" s="29">
        <v>12493784</v>
      </c>
      <c r="X84" s="29">
        <v>-9462249</v>
      </c>
      <c r="Y84" s="28">
        <v>-75.74</v>
      </c>
      <c r="Z84" s="30">
        <v>12493784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8834967</v>
      </c>
      <c r="C5" s="18">
        <v>0</v>
      </c>
      <c r="D5" s="58">
        <v>7146898</v>
      </c>
      <c r="E5" s="59">
        <v>7146898</v>
      </c>
      <c r="F5" s="59">
        <v>4446</v>
      </c>
      <c r="G5" s="59">
        <v>762426</v>
      </c>
      <c r="H5" s="59">
        <v>654841</v>
      </c>
      <c r="I5" s="59">
        <v>1421713</v>
      </c>
      <c r="J5" s="59">
        <v>391426</v>
      </c>
      <c r="K5" s="59">
        <v>631406</v>
      </c>
      <c r="L5" s="59">
        <v>645996</v>
      </c>
      <c r="M5" s="59">
        <v>1668828</v>
      </c>
      <c r="N5" s="59">
        <v>649196</v>
      </c>
      <c r="O5" s="59">
        <v>649464</v>
      </c>
      <c r="P5" s="59">
        <v>633893</v>
      </c>
      <c r="Q5" s="59">
        <v>1932553</v>
      </c>
      <c r="R5" s="59">
        <v>603103</v>
      </c>
      <c r="S5" s="59">
        <v>613182</v>
      </c>
      <c r="T5" s="59">
        <v>612207</v>
      </c>
      <c r="U5" s="59">
        <v>1828492</v>
      </c>
      <c r="V5" s="59">
        <v>6851586</v>
      </c>
      <c r="W5" s="59">
        <v>7146898</v>
      </c>
      <c r="X5" s="59">
        <v>-295312</v>
      </c>
      <c r="Y5" s="60">
        <v>-4.13</v>
      </c>
      <c r="Z5" s="61">
        <v>7146898</v>
      </c>
    </row>
    <row r="6" spans="1:26" ht="12.75">
      <c r="A6" s="57" t="s">
        <v>32</v>
      </c>
      <c r="B6" s="18">
        <v>18182049</v>
      </c>
      <c r="C6" s="18">
        <v>0</v>
      </c>
      <c r="D6" s="58">
        <v>19259548</v>
      </c>
      <c r="E6" s="59">
        <v>19931688</v>
      </c>
      <c r="F6" s="59">
        <v>951045</v>
      </c>
      <c r="G6" s="59">
        <v>1611447</v>
      </c>
      <c r="H6" s="59">
        <v>1144831</v>
      </c>
      <c r="I6" s="59">
        <v>3707323</v>
      </c>
      <c r="J6" s="59">
        <v>1285441</v>
      </c>
      <c r="K6" s="59">
        <v>1134457</v>
      </c>
      <c r="L6" s="59">
        <v>1231387</v>
      </c>
      <c r="M6" s="59">
        <v>3651285</v>
      </c>
      <c r="N6" s="59">
        <v>1461694</v>
      </c>
      <c r="O6" s="59">
        <v>1451617</v>
      </c>
      <c r="P6" s="59">
        <v>1783970</v>
      </c>
      <c r="Q6" s="59">
        <v>4697281</v>
      </c>
      <c r="R6" s="59">
        <v>1583878</v>
      </c>
      <c r="S6" s="59">
        <v>1498880</v>
      </c>
      <c r="T6" s="59">
        <v>1698479</v>
      </c>
      <c r="U6" s="59">
        <v>4781237</v>
      </c>
      <c r="V6" s="59">
        <v>16837126</v>
      </c>
      <c r="W6" s="59">
        <v>19931688</v>
      </c>
      <c r="X6" s="59">
        <v>-3094562</v>
      </c>
      <c r="Y6" s="60">
        <v>-15.53</v>
      </c>
      <c r="Z6" s="61">
        <v>19931688</v>
      </c>
    </row>
    <row r="7" spans="1:26" ht="12.75">
      <c r="A7" s="57" t="s">
        <v>33</v>
      </c>
      <c r="B7" s="18">
        <v>761948</v>
      </c>
      <c r="C7" s="18">
        <v>0</v>
      </c>
      <c r="D7" s="58">
        <v>308601</v>
      </c>
      <c r="E7" s="59">
        <v>308601</v>
      </c>
      <c r="F7" s="59">
        <v>0</v>
      </c>
      <c r="G7" s="59">
        <v>0</v>
      </c>
      <c r="H7" s="59">
        <v>0</v>
      </c>
      <c r="I7" s="59">
        <v>0</v>
      </c>
      <c r="J7" s="59">
        <v>242</v>
      </c>
      <c r="K7" s="59">
        <v>242</v>
      </c>
      <c r="L7" s="59">
        <v>0</v>
      </c>
      <c r="M7" s="59">
        <v>484</v>
      </c>
      <c r="N7" s="59">
        <v>3584</v>
      </c>
      <c r="O7" s="59">
        <v>6372</v>
      </c>
      <c r="P7" s="59">
        <v>2114</v>
      </c>
      <c r="Q7" s="59">
        <v>12070</v>
      </c>
      <c r="R7" s="59">
        <v>1723</v>
      </c>
      <c r="S7" s="59">
        <v>2192</v>
      </c>
      <c r="T7" s="59">
        <v>18564</v>
      </c>
      <c r="U7" s="59">
        <v>22479</v>
      </c>
      <c r="V7" s="59">
        <v>35033</v>
      </c>
      <c r="W7" s="59">
        <v>308601</v>
      </c>
      <c r="X7" s="59">
        <v>-273568</v>
      </c>
      <c r="Y7" s="60">
        <v>-88.65</v>
      </c>
      <c r="Z7" s="61">
        <v>308601</v>
      </c>
    </row>
    <row r="8" spans="1:26" ht="12.75">
      <c r="A8" s="57" t="s">
        <v>34</v>
      </c>
      <c r="B8" s="18">
        <v>24521900</v>
      </c>
      <c r="C8" s="18">
        <v>0</v>
      </c>
      <c r="D8" s="58">
        <v>26434000</v>
      </c>
      <c r="E8" s="59">
        <v>26262000</v>
      </c>
      <c r="F8" s="59">
        <v>0</v>
      </c>
      <c r="G8" s="59">
        <v>0</v>
      </c>
      <c r="H8" s="59">
        <v>0</v>
      </c>
      <c r="I8" s="59">
        <v>0</v>
      </c>
      <c r="J8" s="59">
        <v>862222</v>
      </c>
      <c r="K8" s="59">
        <v>0</v>
      </c>
      <c r="L8" s="59">
        <v>7472000</v>
      </c>
      <c r="M8" s="59">
        <v>8334222</v>
      </c>
      <c r="N8" s="59">
        <v>1572778</v>
      </c>
      <c r="O8" s="59">
        <v>0</v>
      </c>
      <c r="P8" s="59">
        <v>0</v>
      </c>
      <c r="Q8" s="59">
        <v>1572778</v>
      </c>
      <c r="R8" s="59">
        <v>0</v>
      </c>
      <c r="S8" s="59">
        <v>0</v>
      </c>
      <c r="T8" s="59">
        <v>0</v>
      </c>
      <c r="U8" s="59">
        <v>0</v>
      </c>
      <c r="V8" s="59">
        <v>9907000</v>
      </c>
      <c r="W8" s="59">
        <v>26262000</v>
      </c>
      <c r="X8" s="59">
        <v>-16355000</v>
      </c>
      <c r="Y8" s="60">
        <v>-62.28</v>
      </c>
      <c r="Z8" s="61">
        <v>26262000</v>
      </c>
    </row>
    <row r="9" spans="1:26" ht="12.75">
      <c r="A9" s="57" t="s">
        <v>35</v>
      </c>
      <c r="B9" s="18">
        <v>3028861</v>
      </c>
      <c r="C9" s="18">
        <v>0</v>
      </c>
      <c r="D9" s="58">
        <v>5939414</v>
      </c>
      <c r="E9" s="59">
        <v>4906413</v>
      </c>
      <c r="F9" s="59">
        <v>257323</v>
      </c>
      <c r="G9" s="59">
        <v>248776</v>
      </c>
      <c r="H9" s="59">
        <v>179152</v>
      </c>
      <c r="I9" s="59">
        <v>685251</v>
      </c>
      <c r="J9" s="59">
        <v>201554</v>
      </c>
      <c r="K9" s="59">
        <v>161825</v>
      </c>
      <c r="L9" s="59">
        <v>333459</v>
      </c>
      <c r="M9" s="59">
        <v>696838</v>
      </c>
      <c r="N9" s="59">
        <v>293633</v>
      </c>
      <c r="O9" s="59">
        <v>393656</v>
      </c>
      <c r="P9" s="59">
        <v>715762</v>
      </c>
      <c r="Q9" s="59">
        <v>1403051</v>
      </c>
      <c r="R9" s="59">
        <v>38041</v>
      </c>
      <c r="S9" s="59">
        <v>105835</v>
      </c>
      <c r="T9" s="59">
        <v>53395</v>
      </c>
      <c r="U9" s="59">
        <v>197271</v>
      </c>
      <c r="V9" s="59">
        <v>2982411</v>
      </c>
      <c r="W9" s="59">
        <v>4906413</v>
      </c>
      <c r="X9" s="59">
        <v>-1924002</v>
      </c>
      <c r="Y9" s="60">
        <v>-39.21</v>
      </c>
      <c r="Z9" s="61">
        <v>4906413</v>
      </c>
    </row>
    <row r="10" spans="1:26" ht="20.25">
      <c r="A10" s="62" t="s">
        <v>113</v>
      </c>
      <c r="B10" s="63">
        <f>SUM(B5:B9)</f>
        <v>55329725</v>
      </c>
      <c r="C10" s="63">
        <f>SUM(C5:C9)</f>
        <v>0</v>
      </c>
      <c r="D10" s="64">
        <f aca="true" t="shared" si="0" ref="D10:Z10">SUM(D5:D9)</f>
        <v>59088461</v>
      </c>
      <c r="E10" s="65">
        <f t="shared" si="0"/>
        <v>58555600</v>
      </c>
      <c r="F10" s="65">
        <f t="shared" si="0"/>
        <v>1212814</v>
      </c>
      <c r="G10" s="65">
        <f t="shared" si="0"/>
        <v>2622649</v>
      </c>
      <c r="H10" s="65">
        <f t="shared" si="0"/>
        <v>1978824</v>
      </c>
      <c r="I10" s="65">
        <f t="shared" si="0"/>
        <v>5814287</v>
      </c>
      <c r="J10" s="65">
        <f t="shared" si="0"/>
        <v>2740885</v>
      </c>
      <c r="K10" s="65">
        <f t="shared" si="0"/>
        <v>1927930</v>
      </c>
      <c r="L10" s="65">
        <f t="shared" si="0"/>
        <v>9682842</v>
      </c>
      <c r="M10" s="65">
        <f t="shared" si="0"/>
        <v>14351657</v>
      </c>
      <c r="N10" s="65">
        <f t="shared" si="0"/>
        <v>3980885</v>
      </c>
      <c r="O10" s="65">
        <f t="shared" si="0"/>
        <v>2501109</v>
      </c>
      <c r="P10" s="65">
        <f t="shared" si="0"/>
        <v>3135739</v>
      </c>
      <c r="Q10" s="65">
        <f t="shared" si="0"/>
        <v>9617733</v>
      </c>
      <c r="R10" s="65">
        <f t="shared" si="0"/>
        <v>2226745</v>
      </c>
      <c r="S10" s="65">
        <f t="shared" si="0"/>
        <v>2220089</v>
      </c>
      <c r="T10" s="65">
        <f t="shared" si="0"/>
        <v>2382645</v>
      </c>
      <c r="U10" s="65">
        <f t="shared" si="0"/>
        <v>6829479</v>
      </c>
      <c r="V10" s="65">
        <f t="shared" si="0"/>
        <v>36613156</v>
      </c>
      <c r="W10" s="65">
        <f t="shared" si="0"/>
        <v>58555600</v>
      </c>
      <c r="X10" s="65">
        <f t="shared" si="0"/>
        <v>-21942444</v>
      </c>
      <c r="Y10" s="66">
        <f>+IF(W10&lt;&gt;0,(X10/W10)*100,0)</f>
        <v>-37.47283607374871</v>
      </c>
      <c r="Z10" s="67">
        <f t="shared" si="0"/>
        <v>58555600</v>
      </c>
    </row>
    <row r="11" spans="1:26" ht="12.75">
      <c r="A11" s="57" t="s">
        <v>36</v>
      </c>
      <c r="B11" s="18">
        <v>24198680</v>
      </c>
      <c r="C11" s="18">
        <v>0</v>
      </c>
      <c r="D11" s="58">
        <v>27073956</v>
      </c>
      <c r="E11" s="59">
        <v>26623956</v>
      </c>
      <c r="F11" s="59">
        <v>0</v>
      </c>
      <c r="G11" s="59">
        <v>1932008</v>
      </c>
      <c r="H11" s="59">
        <v>1905862</v>
      </c>
      <c r="I11" s="59">
        <v>3837870</v>
      </c>
      <c r="J11" s="59">
        <v>2244363</v>
      </c>
      <c r="K11" s="59">
        <v>1942127</v>
      </c>
      <c r="L11" s="59">
        <v>3372746</v>
      </c>
      <c r="M11" s="59">
        <v>7559236</v>
      </c>
      <c r="N11" s="59">
        <v>1897226</v>
      </c>
      <c r="O11" s="59">
        <v>2272051</v>
      </c>
      <c r="P11" s="59">
        <v>1859968</v>
      </c>
      <c r="Q11" s="59">
        <v>6029245</v>
      </c>
      <c r="R11" s="59">
        <v>1846154</v>
      </c>
      <c r="S11" s="59">
        <v>1836122</v>
      </c>
      <c r="T11" s="59">
        <v>1958480</v>
      </c>
      <c r="U11" s="59">
        <v>5640756</v>
      </c>
      <c r="V11" s="59">
        <v>23067107</v>
      </c>
      <c r="W11" s="59">
        <v>26623956</v>
      </c>
      <c r="X11" s="59">
        <v>-3556849</v>
      </c>
      <c r="Y11" s="60">
        <v>-13.36</v>
      </c>
      <c r="Z11" s="61">
        <v>26623956</v>
      </c>
    </row>
    <row r="12" spans="1:26" ht="12.75">
      <c r="A12" s="57" t="s">
        <v>37</v>
      </c>
      <c r="B12" s="18">
        <v>2550343</v>
      </c>
      <c r="C12" s="18">
        <v>0</v>
      </c>
      <c r="D12" s="58">
        <v>2674402</v>
      </c>
      <c r="E12" s="59">
        <v>2674402</v>
      </c>
      <c r="F12" s="59">
        <v>0</v>
      </c>
      <c r="G12" s="59">
        <v>212529</v>
      </c>
      <c r="H12" s="59">
        <v>212529</v>
      </c>
      <c r="I12" s="59">
        <v>425058</v>
      </c>
      <c r="J12" s="59">
        <v>212529</v>
      </c>
      <c r="K12" s="59">
        <v>212529</v>
      </c>
      <c r="L12" s="59">
        <v>212529</v>
      </c>
      <c r="M12" s="59">
        <v>637587</v>
      </c>
      <c r="N12" s="59">
        <v>212529</v>
      </c>
      <c r="O12" s="59">
        <v>212529</v>
      </c>
      <c r="P12" s="59">
        <v>217963</v>
      </c>
      <c r="Q12" s="59">
        <v>643021</v>
      </c>
      <c r="R12" s="59">
        <v>212529</v>
      </c>
      <c r="S12" s="59">
        <v>212529</v>
      </c>
      <c r="T12" s="59">
        <v>294909</v>
      </c>
      <c r="U12" s="59">
        <v>719967</v>
      </c>
      <c r="V12" s="59">
        <v>2425633</v>
      </c>
      <c r="W12" s="59">
        <v>2674402</v>
      </c>
      <c r="X12" s="59">
        <v>-248769</v>
      </c>
      <c r="Y12" s="60">
        <v>-9.3</v>
      </c>
      <c r="Z12" s="61">
        <v>2674402</v>
      </c>
    </row>
    <row r="13" spans="1:26" ht="12.75">
      <c r="A13" s="57" t="s">
        <v>114</v>
      </c>
      <c r="B13" s="18">
        <v>7695838</v>
      </c>
      <c r="C13" s="18">
        <v>0</v>
      </c>
      <c r="D13" s="58">
        <v>7500000</v>
      </c>
      <c r="E13" s="59">
        <v>7500000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7500000</v>
      </c>
      <c r="X13" s="59">
        <v>-7500000</v>
      </c>
      <c r="Y13" s="60">
        <v>-100</v>
      </c>
      <c r="Z13" s="61">
        <v>7500000</v>
      </c>
    </row>
    <row r="14" spans="1:26" ht="12.75">
      <c r="A14" s="57" t="s">
        <v>38</v>
      </c>
      <c r="B14" s="18">
        <v>3754773</v>
      </c>
      <c r="C14" s="18">
        <v>0</v>
      </c>
      <c r="D14" s="58">
        <v>244002</v>
      </c>
      <c r="E14" s="59">
        <v>244002</v>
      </c>
      <c r="F14" s="59">
        <v>11782</v>
      </c>
      <c r="G14" s="59">
        <v>0</v>
      </c>
      <c r="H14" s="59">
        <v>15492</v>
      </c>
      <c r="I14" s="59">
        <v>27274</v>
      </c>
      <c r="J14" s="59">
        <v>243</v>
      </c>
      <c r="K14" s="59">
        <v>7435</v>
      </c>
      <c r="L14" s="59">
        <v>7851</v>
      </c>
      <c r="M14" s="59">
        <v>15529</v>
      </c>
      <c r="N14" s="59">
        <v>7524</v>
      </c>
      <c r="O14" s="59">
        <v>6969</v>
      </c>
      <c r="P14" s="59">
        <v>7477</v>
      </c>
      <c r="Q14" s="59">
        <v>21970</v>
      </c>
      <c r="R14" s="59">
        <v>7400</v>
      </c>
      <c r="S14" s="59">
        <v>7287</v>
      </c>
      <c r="T14" s="59">
        <v>7121</v>
      </c>
      <c r="U14" s="59">
        <v>21808</v>
      </c>
      <c r="V14" s="59">
        <v>86581</v>
      </c>
      <c r="W14" s="59">
        <v>244002</v>
      </c>
      <c r="X14" s="59">
        <v>-157421</v>
      </c>
      <c r="Y14" s="60">
        <v>-64.52</v>
      </c>
      <c r="Z14" s="61">
        <v>244002</v>
      </c>
    </row>
    <row r="15" spans="1:26" ht="12.75">
      <c r="A15" s="57" t="s">
        <v>39</v>
      </c>
      <c r="B15" s="18">
        <v>8334136</v>
      </c>
      <c r="C15" s="18">
        <v>0</v>
      </c>
      <c r="D15" s="58">
        <v>10612004</v>
      </c>
      <c r="E15" s="59">
        <v>10212004</v>
      </c>
      <c r="F15" s="59">
        <v>24518</v>
      </c>
      <c r="G15" s="59">
        <v>67</v>
      </c>
      <c r="H15" s="59">
        <v>2395881</v>
      </c>
      <c r="I15" s="59">
        <v>2420466</v>
      </c>
      <c r="J15" s="59">
        <v>881251</v>
      </c>
      <c r="K15" s="59">
        <v>801388</v>
      </c>
      <c r="L15" s="59">
        <v>870007</v>
      </c>
      <c r="M15" s="59">
        <v>2552646</v>
      </c>
      <c r="N15" s="59">
        <v>770279</v>
      </c>
      <c r="O15" s="59">
        <v>1534305</v>
      </c>
      <c r="P15" s="59">
        <v>560909</v>
      </c>
      <c r="Q15" s="59">
        <v>2865493</v>
      </c>
      <c r="R15" s="59">
        <v>784051</v>
      </c>
      <c r="S15" s="59">
        <v>716178</v>
      </c>
      <c r="T15" s="59">
        <v>1666024</v>
      </c>
      <c r="U15" s="59">
        <v>3166253</v>
      </c>
      <c r="V15" s="59">
        <v>11004858</v>
      </c>
      <c r="W15" s="59">
        <v>10212004</v>
      </c>
      <c r="X15" s="59">
        <v>792854</v>
      </c>
      <c r="Y15" s="60">
        <v>7.76</v>
      </c>
      <c r="Z15" s="61">
        <v>10212004</v>
      </c>
    </row>
    <row r="16" spans="1:26" ht="12.75">
      <c r="A16" s="57" t="s">
        <v>34</v>
      </c>
      <c r="B16" s="18">
        <v>0</v>
      </c>
      <c r="C16" s="18">
        <v>0</v>
      </c>
      <c r="D16" s="58">
        <v>539201</v>
      </c>
      <c r="E16" s="59">
        <v>336201</v>
      </c>
      <c r="F16" s="59">
        <v>2000</v>
      </c>
      <c r="G16" s="59">
        <v>0</v>
      </c>
      <c r="H16" s="59">
        <v>3344</v>
      </c>
      <c r="I16" s="59">
        <v>5344</v>
      </c>
      <c r="J16" s="59">
        <v>8839</v>
      </c>
      <c r="K16" s="59">
        <v>12227</v>
      </c>
      <c r="L16" s="59">
        <v>50000</v>
      </c>
      <c r="M16" s="59">
        <v>71066</v>
      </c>
      <c r="N16" s="59">
        <v>0</v>
      </c>
      <c r="O16" s="59">
        <v>19700</v>
      </c>
      <c r="P16" s="59">
        <v>1253</v>
      </c>
      <c r="Q16" s="59">
        <v>20953</v>
      </c>
      <c r="R16" s="59">
        <v>4545</v>
      </c>
      <c r="S16" s="59">
        <v>0</v>
      </c>
      <c r="T16" s="59">
        <v>0</v>
      </c>
      <c r="U16" s="59">
        <v>4545</v>
      </c>
      <c r="V16" s="59">
        <v>101908</v>
      </c>
      <c r="W16" s="59">
        <v>336201</v>
      </c>
      <c r="X16" s="59">
        <v>-234293</v>
      </c>
      <c r="Y16" s="60">
        <v>-69.69</v>
      </c>
      <c r="Z16" s="61">
        <v>336201</v>
      </c>
    </row>
    <row r="17" spans="1:26" ht="12.75">
      <c r="A17" s="57" t="s">
        <v>40</v>
      </c>
      <c r="B17" s="18">
        <v>18255459</v>
      </c>
      <c r="C17" s="18">
        <v>0</v>
      </c>
      <c r="D17" s="58">
        <v>17481652</v>
      </c>
      <c r="E17" s="59">
        <v>16426652</v>
      </c>
      <c r="F17" s="59">
        <v>365308</v>
      </c>
      <c r="G17" s="59">
        <v>202689</v>
      </c>
      <c r="H17" s="59">
        <v>2314329</v>
      </c>
      <c r="I17" s="59">
        <v>2882326</v>
      </c>
      <c r="J17" s="59">
        <v>678984</v>
      </c>
      <c r="K17" s="59">
        <v>677717</v>
      </c>
      <c r="L17" s="59">
        <v>1864547</v>
      </c>
      <c r="M17" s="59">
        <v>3221248</v>
      </c>
      <c r="N17" s="59">
        <v>601616</v>
      </c>
      <c r="O17" s="59">
        <v>880251</v>
      </c>
      <c r="P17" s="59">
        <v>1091906</v>
      </c>
      <c r="Q17" s="59">
        <v>2573773</v>
      </c>
      <c r="R17" s="59">
        <v>668961</v>
      </c>
      <c r="S17" s="59">
        <v>589700</v>
      </c>
      <c r="T17" s="59">
        <v>1081979</v>
      </c>
      <c r="U17" s="59">
        <v>2340640</v>
      </c>
      <c r="V17" s="59">
        <v>11017987</v>
      </c>
      <c r="W17" s="59">
        <v>16426652</v>
      </c>
      <c r="X17" s="59">
        <v>-5408665</v>
      </c>
      <c r="Y17" s="60">
        <v>-32.93</v>
      </c>
      <c r="Z17" s="61">
        <v>16426652</v>
      </c>
    </row>
    <row r="18" spans="1:26" ht="12.75">
      <c r="A18" s="68" t="s">
        <v>41</v>
      </c>
      <c r="B18" s="69">
        <f>SUM(B11:B17)</f>
        <v>64789229</v>
      </c>
      <c r="C18" s="69">
        <f>SUM(C11:C17)</f>
        <v>0</v>
      </c>
      <c r="D18" s="70">
        <f aca="true" t="shared" si="1" ref="D18:Z18">SUM(D11:D17)</f>
        <v>66125217</v>
      </c>
      <c r="E18" s="71">
        <f t="shared" si="1"/>
        <v>64017217</v>
      </c>
      <c r="F18" s="71">
        <f t="shared" si="1"/>
        <v>403608</v>
      </c>
      <c r="G18" s="71">
        <f t="shared" si="1"/>
        <v>2347293</v>
      </c>
      <c r="H18" s="71">
        <f t="shared" si="1"/>
        <v>6847437</v>
      </c>
      <c r="I18" s="71">
        <f t="shared" si="1"/>
        <v>9598338</v>
      </c>
      <c r="J18" s="71">
        <f t="shared" si="1"/>
        <v>4026209</v>
      </c>
      <c r="K18" s="71">
        <f t="shared" si="1"/>
        <v>3653423</v>
      </c>
      <c r="L18" s="71">
        <f t="shared" si="1"/>
        <v>6377680</v>
      </c>
      <c r="M18" s="71">
        <f t="shared" si="1"/>
        <v>14057312</v>
      </c>
      <c r="N18" s="71">
        <f t="shared" si="1"/>
        <v>3489174</v>
      </c>
      <c r="O18" s="71">
        <f t="shared" si="1"/>
        <v>4925805</v>
      </c>
      <c r="P18" s="71">
        <f t="shared" si="1"/>
        <v>3739476</v>
      </c>
      <c r="Q18" s="71">
        <f t="shared" si="1"/>
        <v>12154455</v>
      </c>
      <c r="R18" s="71">
        <f t="shared" si="1"/>
        <v>3523640</v>
      </c>
      <c r="S18" s="71">
        <f t="shared" si="1"/>
        <v>3361816</v>
      </c>
      <c r="T18" s="71">
        <f t="shared" si="1"/>
        <v>5008513</v>
      </c>
      <c r="U18" s="71">
        <f t="shared" si="1"/>
        <v>11893969</v>
      </c>
      <c r="V18" s="71">
        <f t="shared" si="1"/>
        <v>47704074</v>
      </c>
      <c r="W18" s="71">
        <f t="shared" si="1"/>
        <v>64017217</v>
      </c>
      <c r="X18" s="71">
        <f t="shared" si="1"/>
        <v>-16313143</v>
      </c>
      <c r="Y18" s="66">
        <f>+IF(W18&lt;&gt;0,(X18/W18)*100,0)</f>
        <v>-25.48243076546111</v>
      </c>
      <c r="Z18" s="72">
        <f t="shared" si="1"/>
        <v>64017217</v>
      </c>
    </row>
    <row r="19" spans="1:26" ht="12.75">
      <c r="A19" s="68" t="s">
        <v>42</v>
      </c>
      <c r="B19" s="73">
        <f>+B10-B18</f>
        <v>-9459504</v>
      </c>
      <c r="C19" s="73">
        <f>+C10-C18</f>
        <v>0</v>
      </c>
      <c r="D19" s="74">
        <f aca="true" t="shared" si="2" ref="D19:Z19">+D10-D18</f>
        <v>-7036756</v>
      </c>
      <c r="E19" s="75">
        <f t="shared" si="2"/>
        <v>-5461617</v>
      </c>
      <c r="F19" s="75">
        <f t="shared" si="2"/>
        <v>809206</v>
      </c>
      <c r="G19" s="75">
        <f t="shared" si="2"/>
        <v>275356</v>
      </c>
      <c r="H19" s="75">
        <f t="shared" si="2"/>
        <v>-4868613</v>
      </c>
      <c r="I19" s="75">
        <f t="shared" si="2"/>
        <v>-3784051</v>
      </c>
      <c r="J19" s="75">
        <f t="shared" si="2"/>
        <v>-1285324</v>
      </c>
      <c r="K19" s="75">
        <f t="shared" si="2"/>
        <v>-1725493</v>
      </c>
      <c r="L19" s="75">
        <f t="shared" si="2"/>
        <v>3305162</v>
      </c>
      <c r="M19" s="75">
        <f t="shared" si="2"/>
        <v>294345</v>
      </c>
      <c r="N19" s="75">
        <f t="shared" si="2"/>
        <v>491711</v>
      </c>
      <c r="O19" s="75">
        <f t="shared" si="2"/>
        <v>-2424696</v>
      </c>
      <c r="P19" s="75">
        <f t="shared" si="2"/>
        <v>-603737</v>
      </c>
      <c r="Q19" s="75">
        <f t="shared" si="2"/>
        <v>-2536722</v>
      </c>
      <c r="R19" s="75">
        <f t="shared" si="2"/>
        <v>-1296895</v>
      </c>
      <c r="S19" s="75">
        <f t="shared" si="2"/>
        <v>-1141727</v>
      </c>
      <c r="T19" s="75">
        <f t="shared" si="2"/>
        <v>-2625868</v>
      </c>
      <c r="U19" s="75">
        <f t="shared" si="2"/>
        <v>-5064490</v>
      </c>
      <c r="V19" s="75">
        <f t="shared" si="2"/>
        <v>-11090918</v>
      </c>
      <c r="W19" s="75">
        <f>IF(E10=E18,0,W10-W18)</f>
        <v>-5461617</v>
      </c>
      <c r="X19" s="75">
        <f t="shared" si="2"/>
        <v>-5629301</v>
      </c>
      <c r="Y19" s="76">
        <f>+IF(W19&lt;&gt;0,(X19/W19)*100,0)</f>
        <v>103.07022627181657</v>
      </c>
      <c r="Z19" s="77">
        <f t="shared" si="2"/>
        <v>-5461617</v>
      </c>
    </row>
    <row r="20" spans="1:26" ht="20.25">
      <c r="A20" s="78" t="s">
        <v>43</v>
      </c>
      <c r="B20" s="79">
        <v>58520128</v>
      </c>
      <c r="C20" s="79">
        <v>0</v>
      </c>
      <c r="D20" s="80">
        <v>35087002</v>
      </c>
      <c r="E20" s="81">
        <v>10087002</v>
      </c>
      <c r="F20" s="81">
        <v>0</v>
      </c>
      <c r="G20" s="81">
        <v>0</v>
      </c>
      <c r="H20" s="81">
        <v>0</v>
      </c>
      <c r="I20" s="81">
        <v>0</v>
      </c>
      <c r="J20" s="81">
        <v>3911743</v>
      </c>
      <c r="K20" s="81">
        <v>494089</v>
      </c>
      <c r="L20" s="81">
        <v>0</v>
      </c>
      <c r="M20" s="81">
        <v>4405832</v>
      </c>
      <c r="N20" s="81">
        <v>0</v>
      </c>
      <c r="O20" s="81">
        <v>2000000</v>
      </c>
      <c r="P20" s="81">
        <v>0</v>
      </c>
      <c r="Q20" s="81">
        <v>2000000</v>
      </c>
      <c r="R20" s="81">
        <v>0</v>
      </c>
      <c r="S20" s="81">
        <v>0</v>
      </c>
      <c r="T20" s="81">
        <v>0</v>
      </c>
      <c r="U20" s="81">
        <v>0</v>
      </c>
      <c r="V20" s="81">
        <v>6405832</v>
      </c>
      <c r="W20" s="81">
        <v>10087002</v>
      </c>
      <c r="X20" s="81">
        <v>-3681170</v>
      </c>
      <c r="Y20" s="82">
        <v>-36.49</v>
      </c>
      <c r="Z20" s="83">
        <v>10087002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49060624</v>
      </c>
      <c r="C22" s="91">
        <f>SUM(C19:C21)</f>
        <v>0</v>
      </c>
      <c r="D22" s="92">
        <f aca="true" t="shared" si="3" ref="D22:Z22">SUM(D19:D21)</f>
        <v>28050246</v>
      </c>
      <c r="E22" s="93">
        <f t="shared" si="3"/>
        <v>4625385</v>
      </c>
      <c r="F22" s="93">
        <f t="shared" si="3"/>
        <v>809206</v>
      </c>
      <c r="G22" s="93">
        <f t="shared" si="3"/>
        <v>275356</v>
      </c>
      <c r="H22" s="93">
        <f t="shared" si="3"/>
        <v>-4868613</v>
      </c>
      <c r="I22" s="93">
        <f t="shared" si="3"/>
        <v>-3784051</v>
      </c>
      <c r="J22" s="93">
        <f t="shared" si="3"/>
        <v>2626419</v>
      </c>
      <c r="K22" s="93">
        <f t="shared" si="3"/>
        <v>-1231404</v>
      </c>
      <c r="L22" s="93">
        <f t="shared" si="3"/>
        <v>3305162</v>
      </c>
      <c r="M22" s="93">
        <f t="shared" si="3"/>
        <v>4700177</v>
      </c>
      <c r="N22" s="93">
        <f t="shared" si="3"/>
        <v>491711</v>
      </c>
      <c r="O22" s="93">
        <f t="shared" si="3"/>
        <v>-424696</v>
      </c>
      <c r="P22" s="93">
        <f t="shared" si="3"/>
        <v>-603737</v>
      </c>
      <c r="Q22" s="93">
        <f t="shared" si="3"/>
        <v>-536722</v>
      </c>
      <c r="R22" s="93">
        <f t="shared" si="3"/>
        <v>-1296895</v>
      </c>
      <c r="S22" s="93">
        <f t="shared" si="3"/>
        <v>-1141727</v>
      </c>
      <c r="T22" s="93">
        <f t="shared" si="3"/>
        <v>-2625868</v>
      </c>
      <c r="U22" s="93">
        <f t="shared" si="3"/>
        <v>-5064490</v>
      </c>
      <c r="V22" s="93">
        <f t="shared" si="3"/>
        <v>-4685086</v>
      </c>
      <c r="W22" s="93">
        <f t="shared" si="3"/>
        <v>4625385</v>
      </c>
      <c r="X22" s="93">
        <f t="shared" si="3"/>
        <v>-9310471</v>
      </c>
      <c r="Y22" s="94">
        <f>+IF(W22&lt;&gt;0,(X22/W22)*100,0)</f>
        <v>-201.29072498829825</v>
      </c>
      <c r="Z22" s="95">
        <f t="shared" si="3"/>
        <v>4625385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49060624</v>
      </c>
      <c r="C24" s="73">
        <f>SUM(C22:C23)</f>
        <v>0</v>
      </c>
      <c r="D24" s="74">
        <f aca="true" t="shared" si="4" ref="D24:Z24">SUM(D22:D23)</f>
        <v>28050246</v>
      </c>
      <c r="E24" s="75">
        <f t="shared" si="4"/>
        <v>4625385</v>
      </c>
      <c r="F24" s="75">
        <f t="shared" si="4"/>
        <v>809206</v>
      </c>
      <c r="G24" s="75">
        <f t="shared" si="4"/>
        <v>275356</v>
      </c>
      <c r="H24" s="75">
        <f t="shared" si="4"/>
        <v>-4868613</v>
      </c>
      <c r="I24" s="75">
        <f t="shared" si="4"/>
        <v>-3784051</v>
      </c>
      <c r="J24" s="75">
        <f t="shared" si="4"/>
        <v>2626419</v>
      </c>
      <c r="K24" s="75">
        <f t="shared" si="4"/>
        <v>-1231404</v>
      </c>
      <c r="L24" s="75">
        <f t="shared" si="4"/>
        <v>3305162</v>
      </c>
      <c r="M24" s="75">
        <f t="shared" si="4"/>
        <v>4700177</v>
      </c>
      <c r="N24" s="75">
        <f t="shared" si="4"/>
        <v>491711</v>
      </c>
      <c r="O24" s="75">
        <f t="shared" si="4"/>
        <v>-424696</v>
      </c>
      <c r="P24" s="75">
        <f t="shared" si="4"/>
        <v>-603737</v>
      </c>
      <c r="Q24" s="75">
        <f t="shared" si="4"/>
        <v>-536722</v>
      </c>
      <c r="R24" s="75">
        <f t="shared" si="4"/>
        <v>-1296895</v>
      </c>
      <c r="S24" s="75">
        <f t="shared" si="4"/>
        <v>-1141727</v>
      </c>
      <c r="T24" s="75">
        <f t="shared" si="4"/>
        <v>-2625868</v>
      </c>
      <c r="U24" s="75">
        <f t="shared" si="4"/>
        <v>-5064490</v>
      </c>
      <c r="V24" s="75">
        <f t="shared" si="4"/>
        <v>-4685086</v>
      </c>
      <c r="W24" s="75">
        <f t="shared" si="4"/>
        <v>4625385</v>
      </c>
      <c r="X24" s="75">
        <f t="shared" si="4"/>
        <v>-9310471</v>
      </c>
      <c r="Y24" s="76">
        <f>+IF(W24&lt;&gt;0,(X24/W24)*100,0)</f>
        <v>-201.29072498829825</v>
      </c>
      <c r="Z24" s="77">
        <f t="shared" si="4"/>
        <v>4625385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53607251</v>
      </c>
      <c r="C27" s="21">
        <v>0</v>
      </c>
      <c r="D27" s="103">
        <v>35087008</v>
      </c>
      <c r="E27" s="104">
        <v>10087007</v>
      </c>
      <c r="F27" s="104">
        <v>0</v>
      </c>
      <c r="G27" s="104">
        <v>0</v>
      </c>
      <c r="H27" s="104">
        <v>3572301</v>
      </c>
      <c r="I27" s="104">
        <v>3572301</v>
      </c>
      <c r="J27" s="104">
        <v>2286209</v>
      </c>
      <c r="K27" s="104">
        <v>171050</v>
      </c>
      <c r="L27" s="104">
        <v>492101</v>
      </c>
      <c r="M27" s="104">
        <v>2949360</v>
      </c>
      <c r="N27" s="104">
        <v>1489541</v>
      </c>
      <c r="O27" s="104">
        <v>191280</v>
      </c>
      <c r="P27" s="104">
        <v>1381488</v>
      </c>
      <c r="Q27" s="104">
        <v>3062309</v>
      </c>
      <c r="R27" s="104">
        <v>3841</v>
      </c>
      <c r="S27" s="104">
        <v>501478</v>
      </c>
      <c r="T27" s="104">
        <v>1750716</v>
      </c>
      <c r="U27" s="104">
        <v>2256035</v>
      </c>
      <c r="V27" s="104">
        <v>11840005</v>
      </c>
      <c r="W27" s="104">
        <v>10087007</v>
      </c>
      <c r="X27" s="104">
        <v>1752998</v>
      </c>
      <c r="Y27" s="105">
        <v>17.38</v>
      </c>
      <c r="Z27" s="106">
        <v>10087007</v>
      </c>
    </row>
    <row r="28" spans="1:26" ht="12.75">
      <c r="A28" s="107" t="s">
        <v>47</v>
      </c>
      <c r="B28" s="18">
        <v>53484745</v>
      </c>
      <c r="C28" s="18">
        <v>0</v>
      </c>
      <c r="D28" s="58">
        <v>35087002</v>
      </c>
      <c r="E28" s="59">
        <v>10087001</v>
      </c>
      <c r="F28" s="59">
        <v>0</v>
      </c>
      <c r="G28" s="59">
        <v>0</v>
      </c>
      <c r="H28" s="59">
        <v>2826627</v>
      </c>
      <c r="I28" s="59">
        <v>2826627</v>
      </c>
      <c r="J28" s="59">
        <v>2207435</v>
      </c>
      <c r="K28" s="59">
        <v>160919</v>
      </c>
      <c r="L28" s="59">
        <v>431632</v>
      </c>
      <c r="M28" s="59">
        <v>2799986</v>
      </c>
      <c r="N28" s="59">
        <v>1460762</v>
      </c>
      <c r="O28" s="59">
        <v>191280</v>
      </c>
      <c r="P28" s="59">
        <v>1317690</v>
      </c>
      <c r="Q28" s="59">
        <v>2969732</v>
      </c>
      <c r="R28" s="59">
        <v>0</v>
      </c>
      <c r="S28" s="59">
        <v>445723</v>
      </c>
      <c r="T28" s="59">
        <v>1750716</v>
      </c>
      <c r="U28" s="59">
        <v>2196439</v>
      </c>
      <c r="V28" s="59">
        <v>10792784</v>
      </c>
      <c r="W28" s="59">
        <v>10087001</v>
      </c>
      <c r="X28" s="59">
        <v>705783</v>
      </c>
      <c r="Y28" s="60">
        <v>7</v>
      </c>
      <c r="Z28" s="61">
        <v>10087001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122506</v>
      </c>
      <c r="C31" s="18">
        <v>0</v>
      </c>
      <c r="D31" s="58">
        <v>6</v>
      </c>
      <c r="E31" s="59">
        <v>6</v>
      </c>
      <c r="F31" s="59">
        <v>0</v>
      </c>
      <c r="G31" s="59">
        <v>0</v>
      </c>
      <c r="H31" s="59">
        <v>745674</v>
      </c>
      <c r="I31" s="59">
        <v>745674</v>
      </c>
      <c r="J31" s="59">
        <v>78774</v>
      </c>
      <c r="K31" s="59">
        <v>10131</v>
      </c>
      <c r="L31" s="59">
        <v>60469</v>
      </c>
      <c r="M31" s="59">
        <v>149374</v>
      </c>
      <c r="N31" s="59">
        <v>28779</v>
      </c>
      <c r="O31" s="59">
        <v>0</v>
      </c>
      <c r="P31" s="59">
        <v>63798</v>
      </c>
      <c r="Q31" s="59">
        <v>92577</v>
      </c>
      <c r="R31" s="59">
        <v>3841</v>
      </c>
      <c r="S31" s="59">
        <v>55755</v>
      </c>
      <c r="T31" s="59">
        <v>0</v>
      </c>
      <c r="U31" s="59">
        <v>59596</v>
      </c>
      <c r="V31" s="59">
        <v>1047221</v>
      </c>
      <c r="W31" s="59">
        <v>6</v>
      </c>
      <c r="X31" s="59">
        <v>1047215</v>
      </c>
      <c r="Y31" s="60">
        <v>17453583.33</v>
      </c>
      <c r="Z31" s="61">
        <v>6</v>
      </c>
    </row>
    <row r="32" spans="1:26" ht="12.75">
      <c r="A32" s="68" t="s">
        <v>50</v>
      </c>
      <c r="B32" s="21">
        <f>SUM(B28:B31)</f>
        <v>53607251</v>
      </c>
      <c r="C32" s="21">
        <f>SUM(C28:C31)</f>
        <v>0</v>
      </c>
      <c r="D32" s="103">
        <f aca="true" t="shared" si="5" ref="D32:Z32">SUM(D28:D31)</f>
        <v>35087008</v>
      </c>
      <c r="E32" s="104">
        <f t="shared" si="5"/>
        <v>10087007</v>
      </c>
      <c r="F32" s="104">
        <f t="shared" si="5"/>
        <v>0</v>
      </c>
      <c r="G32" s="104">
        <f t="shared" si="5"/>
        <v>0</v>
      </c>
      <c r="H32" s="104">
        <f t="shared" si="5"/>
        <v>3572301</v>
      </c>
      <c r="I32" s="104">
        <f t="shared" si="5"/>
        <v>3572301</v>
      </c>
      <c r="J32" s="104">
        <f t="shared" si="5"/>
        <v>2286209</v>
      </c>
      <c r="K32" s="104">
        <f t="shared" si="5"/>
        <v>171050</v>
      </c>
      <c r="L32" s="104">
        <f t="shared" si="5"/>
        <v>492101</v>
      </c>
      <c r="M32" s="104">
        <f t="shared" si="5"/>
        <v>2949360</v>
      </c>
      <c r="N32" s="104">
        <f t="shared" si="5"/>
        <v>1489541</v>
      </c>
      <c r="O32" s="104">
        <f t="shared" si="5"/>
        <v>191280</v>
      </c>
      <c r="P32" s="104">
        <f t="shared" si="5"/>
        <v>1381488</v>
      </c>
      <c r="Q32" s="104">
        <f t="shared" si="5"/>
        <v>3062309</v>
      </c>
      <c r="R32" s="104">
        <f t="shared" si="5"/>
        <v>3841</v>
      </c>
      <c r="S32" s="104">
        <f t="shared" si="5"/>
        <v>501478</v>
      </c>
      <c r="T32" s="104">
        <f t="shared" si="5"/>
        <v>1750716</v>
      </c>
      <c r="U32" s="104">
        <f t="shared" si="5"/>
        <v>2256035</v>
      </c>
      <c r="V32" s="104">
        <f t="shared" si="5"/>
        <v>11840005</v>
      </c>
      <c r="W32" s="104">
        <f t="shared" si="5"/>
        <v>10087007</v>
      </c>
      <c r="X32" s="104">
        <f t="shared" si="5"/>
        <v>1752998</v>
      </c>
      <c r="Y32" s="105">
        <f>+IF(W32&lt;&gt;0,(X32/W32)*100,0)</f>
        <v>17.37877251398755</v>
      </c>
      <c r="Z32" s="106">
        <f t="shared" si="5"/>
        <v>10087007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22642149</v>
      </c>
      <c r="C35" s="18">
        <v>0</v>
      </c>
      <c r="D35" s="58">
        <v>12434920</v>
      </c>
      <c r="E35" s="59">
        <v>12434899</v>
      </c>
      <c r="F35" s="59">
        <v>-143768</v>
      </c>
      <c r="G35" s="59">
        <v>-787529</v>
      </c>
      <c r="H35" s="59">
        <v>-5908118</v>
      </c>
      <c r="I35" s="59">
        <v>-6839415</v>
      </c>
      <c r="J35" s="59">
        <v>-777235</v>
      </c>
      <c r="K35" s="59">
        <v>-1044125</v>
      </c>
      <c r="L35" s="59">
        <v>5540627</v>
      </c>
      <c r="M35" s="59">
        <v>3719267</v>
      </c>
      <c r="N35" s="59">
        <v>-1737540</v>
      </c>
      <c r="O35" s="59">
        <v>-2257241</v>
      </c>
      <c r="P35" s="59">
        <v>1461616</v>
      </c>
      <c r="Q35" s="59">
        <v>-2533165</v>
      </c>
      <c r="R35" s="59">
        <v>-1176388</v>
      </c>
      <c r="S35" s="59">
        <v>-1700119</v>
      </c>
      <c r="T35" s="59">
        <v>-4140073</v>
      </c>
      <c r="U35" s="59">
        <v>-7016580</v>
      </c>
      <c r="V35" s="59">
        <v>-12669893</v>
      </c>
      <c r="W35" s="59">
        <v>12434899</v>
      </c>
      <c r="X35" s="59">
        <v>-25104792</v>
      </c>
      <c r="Y35" s="60">
        <v>-201.89</v>
      </c>
      <c r="Z35" s="61">
        <v>12434899</v>
      </c>
    </row>
    <row r="36" spans="1:26" ht="12.75">
      <c r="A36" s="57" t="s">
        <v>53</v>
      </c>
      <c r="B36" s="18">
        <v>265348604</v>
      </c>
      <c r="C36" s="18">
        <v>0</v>
      </c>
      <c r="D36" s="58">
        <v>266600964</v>
      </c>
      <c r="E36" s="59">
        <v>245337958</v>
      </c>
      <c r="F36" s="59">
        <v>0</v>
      </c>
      <c r="G36" s="59">
        <v>0</v>
      </c>
      <c r="H36" s="59">
        <v>3572301</v>
      </c>
      <c r="I36" s="59">
        <v>3572301</v>
      </c>
      <c r="J36" s="59">
        <v>2330209</v>
      </c>
      <c r="K36" s="59">
        <v>211050</v>
      </c>
      <c r="L36" s="59">
        <v>666014</v>
      </c>
      <c r="M36" s="59">
        <v>3207273</v>
      </c>
      <c r="N36" s="59">
        <v>1489541</v>
      </c>
      <c r="O36" s="59">
        <v>191280</v>
      </c>
      <c r="P36" s="59">
        <v>1381488</v>
      </c>
      <c r="Q36" s="59">
        <v>3062309</v>
      </c>
      <c r="R36" s="59">
        <v>3841</v>
      </c>
      <c r="S36" s="59">
        <v>501478</v>
      </c>
      <c r="T36" s="59">
        <v>1750716</v>
      </c>
      <c r="U36" s="59">
        <v>2256035</v>
      </c>
      <c r="V36" s="59">
        <v>12097918</v>
      </c>
      <c r="W36" s="59">
        <v>245337958</v>
      </c>
      <c r="X36" s="59">
        <v>-233240040</v>
      </c>
      <c r="Y36" s="60">
        <v>-95.07</v>
      </c>
      <c r="Z36" s="61">
        <v>245337958</v>
      </c>
    </row>
    <row r="37" spans="1:26" ht="12.75">
      <c r="A37" s="57" t="s">
        <v>54</v>
      </c>
      <c r="B37" s="18">
        <v>17135605</v>
      </c>
      <c r="C37" s="18">
        <v>0</v>
      </c>
      <c r="D37" s="58">
        <v>8211767</v>
      </c>
      <c r="E37" s="59">
        <v>51767</v>
      </c>
      <c r="F37" s="59">
        <v>-945996</v>
      </c>
      <c r="G37" s="59">
        <v>-1054130</v>
      </c>
      <c r="H37" s="59">
        <v>2502386</v>
      </c>
      <c r="I37" s="59">
        <v>502260</v>
      </c>
      <c r="J37" s="59">
        <v>-1214621</v>
      </c>
      <c r="K37" s="59">
        <v>408440</v>
      </c>
      <c r="L37" s="59">
        <v>2905060</v>
      </c>
      <c r="M37" s="59">
        <v>2098879</v>
      </c>
      <c r="N37" s="59">
        <v>-739710</v>
      </c>
      <c r="O37" s="59">
        <v>-1641265</v>
      </c>
      <c r="P37" s="59">
        <v>3446841</v>
      </c>
      <c r="Q37" s="59">
        <v>1065866</v>
      </c>
      <c r="R37" s="59">
        <v>124348</v>
      </c>
      <c r="S37" s="59">
        <v>-56914</v>
      </c>
      <c r="T37" s="59">
        <v>236514</v>
      </c>
      <c r="U37" s="59">
        <v>303948</v>
      </c>
      <c r="V37" s="59">
        <v>3970953</v>
      </c>
      <c r="W37" s="59">
        <v>51767</v>
      </c>
      <c r="X37" s="59">
        <v>3919186</v>
      </c>
      <c r="Y37" s="60">
        <v>7570.82</v>
      </c>
      <c r="Z37" s="61">
        <v>51767</v>
      </c>
    </row>
    <row r="38" spans="1:26" ht="12.75">
      <c r="A38" s="57" t="s">
        <v>55</v>
      </c>
      <c r="B38" s="18">
        <v>63319317</v>
      </c>
      <c r="C38" s="18">
        <v>0</v>
      </c>
      <c r="D38" s="58">
        <v>58429136</v>
      </c>
      <c r="E38" s="59">
        <v>58429136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58429136</v>
      </c>
      <c r="X38" s="59">
        <v>-58429136</v>
      </c>
      <c r="Y38" s="60">
        <v>-100</v>
      </c>
      <c r="Z38" s="61">
        <v>58429136</v>
      </c>
    </row>
    <row r="39" spans="1:26" ht="12.75">
      <c r="A39" s="57" t="s">
        <v>56</v>
      </c>
      <c r="B39" s="18">
        <v>220166821</v>
      </c>
      <c r="C39" s="18">
        <v>0</v>
      </c>
      <c r="D39" s="58">
        <v>184344735</v>
      </c>
      <c r="E39" s="59">
        <v>198686001</v>
      </c>
      <c r="F39" s="59">
        <v>-6978</v>
      </c>
      <c r="G39" s="59">
        <v>-8755</v>
      </c>
      <c r="H39" s="59">
        <v>30410</v>
      </c>
      <c r="I39" s="59">
        <v>14677</v>
      </c>
      <c r="J39" s="59">
        <v>141176</v>
      </c>
      <c r="K39" s="59">
        <v>-10111</v>
      </c>
      <c r="L39" s="59">
        <v>-3581</v>
      </c>
      <c r="M39" s="59">
        <v>127484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-3</v>
      </c>
      <c r="U39" s="59">
        <v>-3</v>
      </c>
      <c r="V39" s="59">
        <v>142158</v>
      </c>
      <c r="W39" s="59">
        <v>198686001</v>
      </c>
      <c r="X39" s="59">
        <v>-198543843</v>
      </c>
      <c r="Y39" s="60">
        <v>-99.93</v>
      </c>
      <c r="Z39" s="61">
        <v>198686001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48122156</v>
      </c>
      <c r="C42" s="18">
        <v>0</v>
      </c>
      <c r="D42" s="58">
        <v>35585603</v>
      </c>
      <c r="E42" s="59">
        <v>13215743</v>
      </c>
      <c r="F42" s="59">
        <v>-403608</v>
      </c>
      <c r="G42" s="59">
        <v>-2346340</v>
      </c>
      <c r="H42" s="59">
        <v>-6353701</v>
      </c>
      <c r="I42" s="59">
        <v>-9103649</v>
      </c>
      <c r="J42" s="59">
        <v>-3440316</v>
      </c>
      <c r="K42" s="59">
        <v>-2451080</v>
      </c>
      <c r="L42" s="59">
        <v>-5980628</v>
      </c>
      <c r="M42" s="59">
        <v>-11872024</v>
      </c>
      <c r="N42" s="59">
        <v>-3053433</v>
      </c>
      <c r="O42" s="59">
        <v>-3872817</v>
      </c>
      <c r="P42" s="59">
        <v>-2655233</v>
      </c>
      <c r="Q42" s="59">
        <v>-9581483</v>
      </c>
      <c r="R42" s="59">
        <v>-2792062</v>
      </c>
      <c r="S42" s="59">
        <v>-2533324</v>
      </c>
      <c r="T42" s="59">
        <v>-4030138</v>
      </c>
      <c r="U42" s="59">
        <v>-9355524</v>
      </c>
      <c r="V42" s="59">
        <v>-39912680</v>
      </c>
      <c r="W42" s="59">
        <v>13215743</v>
      </c>
      <c r="X42" s="59">
        <v>-53128423</v>
      </c>
      <c r="Y42" s="60">
        <v>-402.01</v>
      </c>
      <c r="Z42" s="61">
        <v>13215743</v>
      </c>
    </row>
    <row r="43" spans="1:26" ht="12.75">
      <c r="A43" s="57" t="s">
        <v>59</v>
      </c>
      <c r="B43" s="18">
        <v>-53731438</v>
      </c>
      <c r="C43" s="18">
        <v>0</v>
      </c>
      <c r="D43" s="58">
        <v>-39138639</v>
      </c>
      <c r="E43" s="59">
        <v>35087000</v>
      </c>
      <c r="F43" s="59">
        <v>348119</v>
      </c>
      <c r="G43" s="59">
        <v>0</v>
      </c>
      <c r="H43" s="59">
        <v>0</v>
      </c>
      <c r="I43" s="59">
        <v>348119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348119</v>
      </c>
      <c r="W43" s="59">
        <v>31035361</v>
      </c>
      <c r="X43" s="59">
        <v>-30687242</v>
      </c>
      <c r="Y43" s="60">
        <v>-98.88</v>
      </c>
      <c r="Z43" s="61">
        <v>35087000</v>
      </c>
    </row>
    <row r="44" spans="1:26" ht="12.75">
      <c r="A44" s="57" t="s">
        <v>60</v>
      </c>
      <c r="B44" s="18">
        <v>229762</v>
      </c>
      <c r="C44" s="18">
        <v>0</v>
      </c>
      <c r="D44" s="58">
        <v>-178447</v>
      </c>
      <c r="E44" s="59">
        <v>4</v>
      </c>
      <c r="F44" s="59">
        <v>-335108</v>
      </c>
      <c r="G44" s="59">
        <v>735</v>
      </c>
      <c r="H44" s="59">
        <v>1366</v>
      </c>
      <c r="I44" s="59">
        <v>-333007</v>
      </c>
      <c r="J44" s="59">
        <v>-1579</v>
      </c>
      <c r="K44" s="59">
        <v>35481</v>
      </c>
      <c r="L44" s="59">
        <v>-1298</v>
      </c>
      <c r="M44" s="59">
        <v>32604</v>
      </c>
      <c r="N44" s="59">
        <v>21750</v>
      </c>
      <c r="O44" s="59">
        <v>19924</v>
      </c>
      <c r="P44" s="59">
        <v>-4595</v>
      </c>
      <c r="Q44" s="59">
        <v>37079</v>
      </c>
      <c r="R44" s="59">
        <v>-3252</v>
      </c>
      <c r="S44" s="59">
        <v>6000</v>
      </c>
      <c r="T44" s="59">
        <v>-1870</v>
      </c>
      <c r="U44" s="59">
        <v>878</v>
      </c>
      <c r="V44" s="59">
        <v>-262446</v>
      </c>
      <c r="W44" s="59">
        <v>124556</v>
      </c>
      <c r="X44" s="59">
        <v>-387002</v>
      </c>
      <c r="Y44" s="60">
        <v>-310.71</v>
      </c>
      <c r="Z44" s="61">
        <v>4</v>
      </c>
    </row>
    <row r="45" spans="1:26" ht="12.75">
      <c r="A45" s="68" t="s">
        <v>61</v>
      </c>
      <c r="B45" s="21">
        <v>-5320627</v>
      </c>
      <c r="C45" s="21">
        <v>0</v>
      </c>
      <c r="D45" s="103">
        <v>1162545</v>
      </c>
      <c r="E45" s="104">
        <v>50717776</v>
      </c>
      <c r="F45" s="104">
        <v>-390597</v>
      </c>
      <c r="G45" s="104">
        <f>+F45+G42+G43+G44+G83</f>
        <v>-2736202</v>
      </c>
      <c r="H45" s="104">
        <f>+G45+H42+H43+H44+H83</f>
        <v>-9088537</v>
      </c>
      <c r="I45" s="104">
        <f>+H45</f>
        <v>-9088537</v>
      </c>
      <c r="J45" s="104">
        <f>+H45+J42+J43+J44+J83</f>
        <v>-12530432</v>
      </c>
      <c r="K45" s="104">
        <f>+J45+K42+K43+K44+K83</f>
        <v>-14946031</v>
      </c>
      <c r="L45" s="104">
        <f>+K45+L42+L43+L44+L83</f>
        <v>-20927957</v>
      </c>
      <c r="M45" s="104">
        <f>+L45</f>
        <v>-20927957</v>
      </c>
      <c r="N45" s="104">
        <f>+L45+N42+N43+N44+N83</f>
        <v>-23959640</v>
      </c>
      <c r="O45" s="104">
        <f>+N45+O42+O43+O44+O83</f>
        <v>-27812533</v>
      </c>
      <c r="P45" s="104">
        <f>+O45+P42+P43+P44+P83</f>
        <v>-30472361</v>
      </c>
      <c r="Q45" s="104">
        <f>+P45</f>
        <v>-30472361</v>
      </c>
      <c r="R45" s="104">
        <f>+P45+R42+R43+R44+R83</f>
        <v>-33267675</v>
      </c>
      <c r="S45" s="104">
        <f>+R45+S42+S43+S44+S83</f>
        <v>-35794999</v>
      </c>
      <c r="T45" s="104">
        <f>+S45+T42+T43+T44+T83</f>
        <v>-39827007</v>
      </c>
      <c r="U45" s="104">
        <f>+T45</f>
        <v>-39827007</v>
      </c>
      <c r="V45" s="104">
        <f>+U45</f>
        <v>-39827007</v>
      </c>
      <c r="W45" s="104">
        <f>+W83+W42+W43+W44</f>
        <v>44576910</v>
      </c>
      <c r="X45" s="104">
        <f>+V45-W45</f>
        <v>-84403917</v>
      </c>
      <c r="Y45" s="105">
        <f>+IF(W45&lt;&gt;0,+(X45/W45)*100,0)</f>
        <v>-189.34447677059717</v>
      </c>
      <c r="Z45" s="106">
        <v>50717776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58.684803236956064</v>
      </c>
      <c r="C59" s="9">
        <f t="shared" si="7"/>
        <v>0</v>
      </c>
      <c r="D59" s="2">
        <f t="shared" si="7"/>
        <v>100.00002798416881</v>
      </c>
      <c r="E59" s="10">
        <f t="shared" si="7"/>
        <v>100.00002798416881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100.00002798416881</v>
      </c>
      <c r="X59" s="10">
        <f t="shared" si="7"/>
        <v>0</v>
      </c>
      <c r="Y59" s="10">
        <f t="shared" si="7"/>
        <v>0</v>
      </c>
      <c r="Z59" s="11">
        <f t="shared" si="7"/>
        <v>100.00002798416881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41.95169928876921</v>
      </c>
      <c r="C61" s="12">
        <f t="shared" si="7"/>
        <v>0</v>
      </c>
      <c r="D61" s="3">
        <f t="shared" si="7"/>
        <v>99.99665809645558</v>
      </c>
      <c r="E61" s="13">
        <f t="shared" si="7"/>
        <v>99.09311911391387</v>
      </c>
      <c r="F61" s="13">
        <f t="shared" si="7"/>
        <v>0</v>
      </c>
      <c r="G61" s="13">
        <f t="shared" si="7"/>
        <v>0</v>
      </c>
      <c r="H61" s="13">
        <f t="shared" si="7"/>
        <v>110.70056601189499</v>
      </c>
      <c r="I61" s="13">
        <f t="shared" si="7"/>
        <v>30.166668400182818</v>
      </c>
      <c r="J61" s="13">
        <f t="shared" si="7"/>
        <v>101.78984850884514</v>
      </c>
      <c r="K61" s="13">
        <f t="shared" si="7"/>
        <v>274.42458528617607</v>
      </c>
      <c r="L61" s="13">
        <f t="shared" si="7"/>
        <v>76.99879774567329</v>
      </c>
      <c r="M61" s="13">
        <f t="shared" si="7"/>
        <v>143.72197339340812</v>
      </c>
      <c r="N61" s="13">
        <f t="shared" si="7"/>
        <v>66.86474545293203</v>
      </c>
      <c r="O61" s="13">
        <f t="shared" si="7"/>
        <v>129.2368505948764</v>
      </c>
      <c r="P61" s="13">
        <f t="shared" si="7"/>
        <v>100.4997702827539</v>
      </c>
      <c r="Q61" s="13">
        <f t="shared" si="7"/>
        <v>100.73651232491787</v>
      </c>
      <c r="R61" s="13">
        <f t="shared" si="7"/>
        <v>84.63971677156609</v>
      </c>
      <c r="S61" s="13">
        <f t="shared" si="7"/>
        <v>106.53851561300843</v>
      </c>
      <c r="T61" s="13">
        <f t="shared" si="7"/>
        <v>95.52959126314944</v>
      </c>
      <c r="U61" s="13">
        <f t="shared" si="7"/>
        <v>95.19675489018124</v>
      </c>
      <c r="V61" s="13">
        <f t="shared" si="7"/>
        <v>92.74489307710817</v>
      </c>
      <c r="W61" s="13">
        <f t="shared" si="7"/>
        <v>99.09311911391387</v>
      </c>
      <c r="X61" s="13">
        <f t="shared" si="7"/>
        <v>0</v>
      </c>
      <c r="Y61" s="13">
        <f t="shared" si="7"/>
        <v>0</v>
      </c>
      <c r="Z61" s="14">
        <f t="shared" si="7"/>
        <v>99.09311911391387</v>
      </c>
    </row>
    <row r="62" spans="1:26" ht="12.75">
      <c r="A62" s="38" t="s">
        <v>67</v>
      </c>
      <c r="B62" s="12">
        <f t="shared" si="7"/>
        <v>77.30165887041171</v>
      </c>
      <c r="C62" s="12">
        <f t="shared" si="7"/>
        <v>0</v>
      </c>
      <c r="D62" s="3">
        <f t="shared" si="7"/>
        <v>100.00622103331362</v>
      </c>
      <c r="E62" s="13">
        <f t="shared" si="7"/>
        <v>100.00622103331362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100.00622103331362</v>
      </c>
      <c r="X62" s="13">
        <f t="shared" si="7"/>
        <v>0</v>
      </c>
      <c r="Y62" s="13">
        <f t="shared" si="7"/>
        <v>0</v>
      </c>
      <c r="Z62" s="14">
        <f t="shared" si="7"/>
        <v>100.00622103331362</v>
      </c>
    </row>
    <row r="63" spans="1:26" ht="12.75">
      <c r="A63" s="38" t="s">
        <v>68</v>
      </c>
      <c r="B63" s="12">
        <f t="shared" si="7"/>
        <v>77.30162824929057</v>
      </c>
      <c r="C63" s="12">
        <f t="shared" si="7"/>
        <v>0</v>
      </c>
      <c r="D63" s="3">
        <f t="shared" si="7"/>
        <v>100.00003151691877</v>
      </c>
      <c r="E63" s="13">
        <f t="shared" si="7"/>
        <v>98.44863273717233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98.44863273717233</v>
      </c>
      <c r="X63" s="13">
        <f t="shared" si="7"/>
        <v>0</v>
      </c>
      <c r="Y63" s="13">
        <f t="shared" si="7"/>
        <v>0</v>
      </c>
      <c r="Z63" s="14">
        <f t="shared" si="7"/>
        <v>98.44863273717233</v>
      </c>
    </row>
    <row r="64" spans="1:26" ht="12.75">
      <c r="A64" s="38" t="s">
        <v>69</v>
      </c>
      <c r="B64" s="12">
        <f t="shared" si="7"/>
        <v>77.30162083098874</v>
      </c>
      <c r="C64" s="12">
        <f t="shared" si="7"/>
        <v>0</v>
      </c>
      <c r="D64" s="3">
        <f t="shared" si="7"/>
        <v>100.00004117600312</v>
      </c>
      <c r="E64" s="13">
        <f t="shared" si="7"/>
        <v>100.00004117600312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100.00004117600312</v>
      </c>
      <c r="X64" s="13">
        <f t="shared" si="7"/>
        <v>0</v>
      </c>
      <c r="Y64" s="13">
        <f t="shared" si="7"/>
        <v>0</v>
      </c>
      <c r="Z64" s="14">
        <f t="shared" si="7"/>
        <v>100.00004117600312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138.33062267365787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8834967</v>
      </c>
      <c r="C68" s="18">
        <v>0</v>
      </c>
      <c r="D68" s="19">
        <v>7146898</v>
      </c>
      <c r="E68" s="20">
        <v>7146898</v>
      </c>
      <c r="F68" s="20">
        <v>4446</v>
      </c>
      <c r="G68" s="20">
        <v>762426</v>
      </c>
      <c r="H68" s="20">
        <v>654841</v>
      </c>
      <c r="I68" s="20">
        <v>1421713</v>
      </c>
      <c r="J68" s="20">
        <v>391426</v>
      </c>
      <c r="K68" s="20">
        <v>631406</v>
      </c>
      <c r="L68" s="20">
        <v>645996</v>
      </c>
      <c r="M68" s="20">
        <v>1668828</v>
      </c>
      <c r="N68" s="20">
        <v>649196</v>
      </c>
      <c r="O68" s="20">
        <v>649464</v>
      </c>
      <c r="P68" s="20">
        <v>633893</v>
      </c>
      <c r="Q68" s="20">
        <v>1932553</v>
      </c>
      <c r="R68" s="20">
        <v>603103</v>
      </c>
      <c r="S68" s="20">
        <v>613182</v>
      </c>
      <c r="T68" s="20">
        <v>612207</v>
      </c>
      <c r="U68" s="20">
        <v>1828492</v>
      </c>
      <c r="V68" s="20">
        <v>6851586</v>
      </c>
      <c r="W68" s="20">
        <v>7146898</v>
      </c>
      <c r="X68" s="20">
        <v>0</v>
      </c>
      <c r="Y68" s="19">
        <v>0</v>
      </c>
      <c r="Z68" s="22">
        <v>7146898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9920268</v>
      </c>
      <c r="C70" s="18">
        <v>0</v>
      </c>
      <c r="D70" s="19">
        <v>10443150</v>
      </c>
      <c r="E70" s="20">
        <v>11065290</v>
      </c>
      <c r="F70" s="20">
        <v>561683</v>
      </c>
      <c r="G70" s="20">
        <v>627363</v>
      </c>
      <c r="H70" s="20">
        <v>445397</v>
      </c>
      <c r="I70" s="20">
        <v>1634443</v>
      </c>
      <c r="J70" s="20">
        <v>561947</v>
      </c>
      <c r="K70" s="20">
        <v>435903</v>
      </c>
      <c r="L70" s="20">
        <v>500726</v>
      </c>
      <c r="M70" s="20">
        <v>1498576</v>
      </c>
      <c r="N70" s="20">
        <v>642337</v>
      </c>
      <c r="O70" s="20">
        <v>771841</v>
      </c>
      <c r="P70" s="20">
        <v>1016467</v>
      </c>
      <c r="Q70" s="20">
        <v>2430645</v>
      </c>
      <c r="R70" s="20">
        <v>864320</v>
      </c>
      <c r="S70" s="20">
        <v>775283</v>
      </c>
      <c r="T70" s="20">
        <v>996240</v>
      </c>
      <c r="U70" s="20">
        <v>2635843</v>
      </c>
      <c r="V70" s="20">
        <v>8199507</v>
      </c>
      <c r="W70" s="20">
        <v>11065290</v>
      </c>
      <c r="X70" s="20">
        <v>0</v>
      </c>
      <c r="Y70" s="19">
        <v>0</v>
      </c>
      <c r="Z70" s="22">
        <v>11065290</v>
      </c>
    </row>
    <row r="71" spans="1:26" ht="12.75" hidden="1">
      <c r="A71" s="38" t="s">
        <v>67</v>
      </c>
      <c r="B71" s="18">
        <v>3042914</v>
      </c>
      <c r="C71" s="18">
        <v>0</v>
      </c>
      <c r="D71" s="19">
        <v>3214900</v>
      </c>
      <c r="E71" s="20">
        <v>3214900</v>
      </c>
      <c r="F71" s="20">
        <v>-51484</v>
      </c>
      <c r="G71" s="20">
        <v>279328</v>
      </c>
      <c r="H71" s="20">
        <v>263247</v>
      </c>
      <c r="I71" s="20">
        <v>491091</v>
      </c>
      <c r="J71" s="20">
        <v>298140</v>
      </c>
      <c r="K71" s="20">
        <v>284535</v>
      </c>
      <c r="L71" s="20">
        <v>289122</v>
      </c>
      <c r="M71" s="20">
        <v>871797</v>
      </c>
      <c r="N71" s="20">
        <v>376217</v>
      </c>
      <c r="O71" s="20">
        <v>246844</v>
      </c>
      <c r="P71" s="20">
        <v>312287</v>
      </c>
      <c r="Q71" s="20">
        <v>935348</v>
      </c>
      <c r="R71" s="20">
        <v>285282</v>
      </c>
      <c r="S71" s="20">
        <v>301051</v>
      </c>
      <c r="T71" s="20">
        <v>261672</v>
      </c>
      <c r="U71" s="20">
        <v>848005</v>
      </c>
      <c r="V71" s="20">
        <v>3146241</v>
      </c>
      <c r="W71" s="20">
        <v>3214900</v>
      </c>
      <c r="X71" s="20">
        <v>0</v>
      </c>
      <c r="Y71" s="19">
        <v>0</v>
      </c>
      <c r="Z71" s="22">
        <v>3214900</v>
      </c>
    </row>
    <row r="72" spans="1:26" ht="12.75" hidden="1">
      <c r="A72" s="38" t="s">
        <v>68</v>
      </c>
      <c r="B72" s="18">
        <v>2965455</v>
      </c>
      <c r="C72" s="18">
        <v>0</v>
      </c>
      <c r="D72" s="19">
        <v>3172899</v>
      </c>
      <c r="E72" s="20">
        <v>3222899</v>
      </c>
      <c r="F72" s="20">
        <v>286687</v>
      </c>
      <c r="G72" s="20">
        <v>267782</v>
      </c>
      <c r="H72" s="20">
        <v>296800</v>
      </c>
      <c r="I72" s="20">
        <v>851269</v>
      </c>
      <c r="J72" s="20">
        <v>292947</v>
      </c>
      <c r="K72" s="20">
        <v>284473</v>
      </c>
      <c r="L72" s="20">
        <v>246789</v>
      </c>
      <c r="M72" s="20">
        <v>824209</v>
      </c>
      <c r="N72" s="20">
        <v>251404</v>
      </c>
      <c r="O72" s="20">
        <v>245562</v>
      </c>
      <c r="P72" s="20">
        <v>265702</v>
      </c>
      <c r="Q72" s="20">
        <v>762668</v>
      </c>
      <c r="R72" s="20">
        <v>244489</v>
      </c>
      <c r="S72" s="20">
        <v>234041</v>
      </c>
      <c r="T72" s="20">
        <v>251602</v>
      </c>
      <c r="U72" s="20">
        <v>730132</v>
      </c>
      <c r="V72" s="20">
        <v>3168278</v>
      </c>
      <c r="W72" s="20">
        <v>3222899</v>
      </c>
      <c r="X72" s="20">
        <v>0</v>
      </c>
      <c r="Y72" s="19">
        <v>0</v>
      </c>
      <c r="Z72" s="22">
        <v>3222899</v>
      </c>
    </row>
    <row r="73" spans="1:26" ht="12.75" hidden="1">
      <c r="A73" s="38" t="s">
        <v>69</v>
      </c>
      <c r="B73" s="18">
        <v>2253412</v>
      </c>
      <c r="C73" s="18">
        <v>0</v>
      </c>
      <c r="D73" s="19">
        <v>2428599</v>
      </c>
      <c r="E73" s="20">
        <v>2428599</v>
      </c>
      <c r="F73" s="20">
        <v>154159</v>
      </c>
      <c r="G73" s="20">
        <v>436974</v>
      </c>
      <c r="H73" s="20">
        <v>139387</v>
      </c>
      <c r="I73" s="20">
        <v>730520</v>
      </c>
      <c r="J73" s="20">
        <v>132407</v>
      </c>
      <c r="K73" s="20">
        <v>129546</v>
      </c>
      <c r="L73" s="20">
        <v>194750</v>
      </c>
      <c r="M73" s="20">
        <v>456703</v>
      </c>
      <c r="N73" s="20">
        <v>191736</v>
      </c>
      <c r="O73" s="20">
        <v>187370</v>
      </c>
      <c r="P73" s="20">
        <v>189514</v>
      </c>
      <c r="Q73" s="20">
        <v>568620</v>
      </c>
      <c r="R73" s="20">
        <v>189787</v>
      </c>
      <c r="S73" s="20">
        <v>188505</v>
      </c>
      <c r="T73" s="20">
        <v>188965</v>
      </c>
      <c r="U73" s="20">
        <v>567257</v>
      </c>
      <c r="V73" s="20">
        <v>2323100</v>
      </c>
      <c r="W73" s="20">
        <v>2428599</v>
      </c>
      <c r="X73" s="20">
        <v>0</v>
      </c>
      <c r="Y73" s="19">
        <v>0</v>
      </c>
      <c r="Z73" s="22">
        <v>2428599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1987831</v>
      </c>
      <c r="C75" s="27">
        <v>0</v>
      </c>
      <c r="D75" s="28">
        <v>2715611</v>
      </c>
      <c r="E75" s="29">
        <v>2315613</v>
      </c>
      <c r="F75" s="29">
        <v>213161</v>
      </c>
      <c r="G75" s="29">
        <v>200719</v>
      </c>
      <c r="H75" s="29">
        <v>107054</v>
      </c>
      <c r="I75" s="29">
        <v>520934</v>
      </c>
      <c r="J75" s="29">
        <v>109552</v>
      </c>
      <c r="K75" s="29">
        <v>113625</v>
      </c>
      <c r="L75" s="29">
        <v>332126</v>
      </c>
      <c r="M75" s="29">
        <v>555303</v>
      </c>
      <c r="N75" s="29">
        <v>313595</v>
      </c>
      <c r="O75" s="29">
        <v>319333</v>
      </c>
      <c r="P75" s="29">
        <v>224604</v>
      </c>
      <c r="Q75" s="29">
        <v>857532</v>
      </c>
      <c r="R75" s="29">
        <v>-785</v>
      </c>
      <c r="S75" s="29">
        <v>0</v>
      </c>
      <c r="T75" s="29">
        <v>-76</v>
      </c>
      <c r="U75" s="29">
        <v>-861</v>
      </c>
      <c r="V75" s="29">
        <v>1932908</v>
      </c>
      <c r="W75" s="29">
        <v>2315613</v>
      </c>
      <c r="X75" s="29">
        <v>0</v>
      </c>
      <c r="Y75" s="28">
        <v>0</v>
      </c>
      <c r="Z75" s="30">
        <v>2315613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5184783</v>
      </c>
      <c r="C77" s="18">
        <v>0</v>
      </c>
      <c r="D77" s="19">
        <v>7146900</v>
      </c>
      <c r="E77" s="20">
        <v>7146900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7146900</v>
      </c>
      <c r="X77" s="20">
        <v>0</v>
      </c>
      <c r="Y77" s="19">
        <v>0</v>
      </c>
      <c r="Z77" s="22">
        <v>7146900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4161721</v>
      </c>
      <c r="C79" s="18">
        <v>0</v>
      </c>
      <c r="D79" s="19">
        <v>10442801</v>
      </c>
      <c r="E79" s="20">
        <v>10964941</v>
      </c>
      <c r="F79" s="20">
        <v>0</v>
      </c>
      <c r="G79" s="20">
        <v>0</v>
      </c>
      <c r="H79" s="20">
        <v>493057</v>
      </c>
      <c r="I79" s="20">
        <v>493057</v>
      </c>
      <c r="J79" s="20">
        <v>572005</v>
      </c>
      <c r="K79" s="20">
        <v>1196225</v>
      </c>
      <c r="L79" s="20">
        <v>385553</v>
      </c>
      <c r="M79" s="20">
        <v>2153783</v>
      </c>
      <c r="N79" s="20">
        <v>429497</v>
      </c>
      <c r="O79" s="20">
        <v>997503</v>
      </c>
      <c r="P79" s="20">
        <v>1021547</v>
      </c>
      <c r="Q79" s="20">
        <v>2448547</v>
      </c>
      <c r="R79" s="20">
        <v>731558</v>
      </c>
      <c r="S79" s="20">
        <v>825975</v>
      </c>
      <c r="T79" s="20">
        <v>951704</v>
      </c>
      <c r="U79" s="20">
        <v>2509237</v>
      </c>
      <c r="V79" s="20">
        <v>7604624</v>
      </c>
      <c r="W79" s="20">
        <v>10964941</v>
      </c>
      <c r="X79" s="20">
        <v>0</v>
      </c>
      <c r="Y79" s="19">
        <v>0</v>
      </c>
      <c r="Z79" s="22">
        <v>10964941</v>
      </c>
    </row>
    <row r="80" spans="1:26" ht="12.75" hidden="1">
      <c r="A80" s="38" t="s">
        <v>67</v>
      </c>
      <c r="B80" s="18">
        <v>2352223</v>
      </c>
      <c r="C80" s="18">
        <v>0</v>
      </c>
      <c r="D80" s="19">
        <v>3215100</v>
      </c>
      <c r="E80" s="20">
        <v>3215100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3215100</v>
      </c>
      <c r="X80" s="20">
        <v>0</v>
      </c>
      <c r="Y80" s="19">
        <v>0</v>
      </c>
      <c r="Z80" s="22">
        <v>3215100</v>
      </c>
    </row>
    <row r="81" spans="1:26" ht="12.75" hidden="1">
      <c r="A81" s="38" t="s">
        <v>68</v>
      </c>
      <c r="B81" s="18">
        <v>2292345</v>
      </c>
      <c r="C81" s="18">
        <v>0</v>
      </c>
      <c r="D81" s="19">
        <v>3172900</v>
      </c>
      <c r="E81" s="20">
        <v>3172900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3172900</v>
      </c>
      <c r="X81" s="20">
        <v>0</v>
      </c>
      <c r="Y81" s="19">
        <v>0</v>
      </c>
      <c r="Z81" s="22">
        <v>3172900</v>
      </c>
    </row>
    <row r="82" spans="1:26" ht="12.75" hidden="1">
      <c r="A82" s="38" t="s">
        <v>69</v>
      </c>
      <c r="B82" s="18">
        <v>1741924</v>
      </c>
      <c r="C82" s="18">
        <v>0</v>
      </c>
      <c r="D82" s="19">
        <v>2428600</v>
      </c>
      <c r="E82" s="20">
        <v>2428600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2428600</v>
      </c>
      <c r="X82" s="20">
        <v>0</v>
      </c>
      <c r="Y82" s="19">
        <v>0</v>
      </c>
      <c r="Z82" s="22">
        <v>2428600</v>
      </c>
    </row>
    <row r="83" spans="1:26" ht="12.75" hidden="1">
      <c r="A83" s="38"/>
      <c r="B83" s="18">
        <v>58893</v>
      </c>
      <c r="C83" s="18"/>
      <c r="D83" s="19">
        <v>4894028</v>
      </c>
      <c r="E83" s="20">
        <v>2415029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201250</v>
      </c>
      <c r="X83" s="20"/>
      <c r="Y83" s="19"/>
      <c r="Z83" s="22">
        <v>2415029</v>
      </c>
    </row>
    <row r="84" spans="1:26" ht="12.75" hidden="1">
      <c r="A84" s="39" t="s">
        <v>70</v>
      </c>
      <c r="B84" s="27">
        <v>2749779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5310565</v>
      </c>
      <c r="C5" s="18">
        <v>0</v>
      </c>
      <c r="D5" s="58">
        <v>8235709</v>
      </c>
      <c r="E5" s="59">
        <v>8465181</v>
      </c>
      <c r="F5" s="59">
        <v>8465182</v>
      </c>
      <c r="G5" s="59">
        <v>0</v>
      </c>
      <c r="H5" s="59">
        <v>0</v>
      </c>
      <c r="I5" s="59">
        <v>8465182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528</v>
      </c>
      <c r="Q5" s="59">
        <v>528</v>
      </c>
      <c r="R5" s="59">
        <v>0</v>
      </c>
      <c r="S5" s="59">
        <v>0</v>
      </c>
      <c r="T5" s="59">
        <v>0</v>
      </c>
      <c r="U5" s="59">
        <v>0</v>
      </c>
      <c r="V5" s="59">
        <v>8465710</v>
      </c>
      <c r="W5" s="59">
        <v>8465181</v>
      </c>
      <c r="X5" s="59">
        <v>529</v>
      </c>
      <c r="Y5" s="60">
        <v>0.01</v>
      </c>
      <c r="Z5" s="61">
        <v>8465181</v>
      </c>
    </row>
    <row r="6" spans="1:26" ht="12.75">
      <c r="A6" s="57" t="s">
        <v>32</v>
      </c>
      <c r="B6" s="18">
        <v>16839244</v>
      </c>
      <c r="C6" s="18">
        <v>0</v>
      </c>
      <c r="D6" s="58">
        <v>18380773</v>
      </c>
      <c r="E6" s="59">
        <v>35527640</v>
      </c>
      <c r="F6" s="59">
        <v>1547018</v>
      </c>
      <c r="G6" s="59">
        <v>1469352</v>
      </c>
      <c r="H6" s="59">
        <v>1464198</v>
      </c>
      <c r="I6" s="59">
        <v>4480568</v>
      </c>
      <c r="J6" s="59">
        <v>1512389</v>
      </c>
      <c r="K6" s="59">
        <v>1556721</v>
      </c>
      <c r="L6" s="59">
        <v>1588834</v>
      </c>
      <c r="M6" s="59">
        <v>4657944</v>
      </c>
      <c r="N6" s="59">
        <v>1606678</v>
      </c>
      <c r="O6" s="59">
        <v>1268926</v>
      </c>
      <c r="P6" s="59">
        <v>1542739</v>
      </c>
      <c r="Q6" s="59">
        <v>4418343</v>
      </c>
      <c r="R6" s="59">
        <v>1632369</v>
      </c>
      <c r="S6" s="59">
        <v>1208887</v>
      </c>
      <c r="T6" s="59">
        <v>1978262</v>
      </c>
      <c r="U6" s="59">
        <v>4819518</v>
      </c>
      <c r="V6" s="59">
        <v>18376373</v>
      </c>
      <c r="W6" s="59">
        <v>35527640</v>
      </c>
      <c r="X6" s="59">
        <v>-17151267</v>
      </c>
      <c r="Y6" s="60">
        <v>-48.28</v>
      </c>
      <c r="Z6" s="61">
        <v>35527640</v>
      </c>
    </row>
    <row r="7" spans="1:26" ht="12.75">
      <c r="A7" s="57" t="s">
        <v>33</v>
      </c>
      <c r="B7" s="18">
        <v>293490</v>
      </c>
      <c r="C7" s="18">
        <v>0</v>
      </c>
      <c r="D7" s="58">
        <v>200000</v>
      </c>
      <c r="E7" s="59">
        <v>200000</v>
      </c>
      <c r="F7" s="59">
        <v>0</v>
      </c>
      <c r="G7" s="59">
        <v>26513</v>
      </c>
      <c r="H7" s="59">
        <v>16202</v>
      </c>
      <c r="I7" s="59">
        <v>42715</v>
      </c>
      <c r="J7" s="59">
        <v>26462</v>
      </c>
      <c r="K7" s="59">
        <v>25041</v>
      </c>
      <c r="L7" s="59">
        <v>21690</v>
      </c>
      <c r="M7" s="59">
        <v>73193</v>
      </c>
      <c r="N7" s="59">
        <v>17293</v>
      </c>
      <c r="O7" s="59">
        <v>11884</v>
      </c>
      <c r="P7" s="59">
        <v>10618</v>
      </c>
      <c r="Q7" s="59">
        <v>39795</v>
      </c>
      <c r="R7" s="59">
        <v>13743</v>
      </c>
      <c r="S7" s="59">
        <v>0</v>
      </c>
      <c r="T7" s="59">
        <v>19430</v>
      </c>
      <c r="U7" s="59">
        <v>33173</v>
      </c>
      <c r="V7" s="59">
        <v>188876</v>
      </c>
      <c r="W7" s="59">
        <v>200000</v>
      </c>
      <c r="X7" s="59">
        <v>-11124</v>
      </c>
      <c r="Y7" s="60">
        <v>-5.56</v>
      </c>
      <c r="Z7" s="61">
        <v>200000</v>
      </c>
    </row>
    <row r="8" spans="1:26" ht="12.75">
      <c r="A8" s="57" t="s">
        <v>34</v>
      </c>
      <c r="B8" s="18">
        <v>24103978</v>
      </c>
      <c r="C8" s="18">
        <v>0</v>
      </c>
      <c r="D8" s="58">
        <v>24109869</v>
      </c>
      <c r="E8" s="59">
        <v>27976970</v>
      </c>
      <c r="F8" s="59">
        <v>0</v>
      </c>
      <c r="G8" s="59">
        <v>0</v>
      </c>
      <c r="H8" s="59">
        <v>8196746</v>
      </c>
      <c r="I8" s="59">
        <v>8196746</v>
      </c>
      <c r="J8" s="59">
        <v>390415</v>
      </c>
      <c r="K8" s="59">
        <v>778724</v>
      </c>
      <c r="L8" s="59">
        <v>6896973</v>
      </c>
      <c r="M8" s="59">
        <v>8066112</v>
      </c>
      <c r="N8" s="59">
        <v>398639</v>
      </c>
      <c r="O8" s="59">
        <v>251625</v>
      </c>
      <c r="P8" s="59">
        <v>5467115</v>
      </c>
      <c r="Q8" s="59">
        <v>6117379</v>
      </c>
      <c r="R8" s="59">
        <v>129817</v>
      </c>
      <c r="S8" s="59">
        <v>204136</v>
      </c>
      <c r="T8" s="59">
        <v>0</v>
      </c>
      <c r="U8" s="59">
        <v>333953</v>
      </c>
      <c r="V8" s="59">
        <v>22714190</v>
      </c>
      <c r="W8" s="59">
        <v>27976970</v>
      </c>
      <c r="X8" s="59">
        <v>-5262780</v>
      </c>
      <c r="Y8" s="60">
        <v>-18.81</v>
      </c>
      <c r="Z8" s="61">
        <v>27976970</v>
      </c>
    </row>
    <row r="9" spans="1:26" ht="12.75">
      <c r="A9" s="57" t="s">
        <v>35</v>
      </c>
      <c r="B9" s="18">
        <v>4353746</v>
      </c>
      <c r="C9" s="18">
        <v>0</v>
      </c>
      <c r="D9" s="58">
        <v>4273540</v>
      </c>
      <c r="E9" s="59">
        <v>4513540</v>
      </c>
      <c r="F9" s="59">
        <v>361783</v>
      </c>
      <c r="G9" s="59">
        <v>365046</v>
      </c>
      <c r="H9" s="59">
        <v>366082</v>
      </c>
      <c r="I9" s="59">
        <v>1092911</v>
      </c>
      <c r="J9" s="59">
        <v>388292</v>
      </c>
      <c r="K9" s="59">
        <v>424571</v>
      </c>
      <c r="L9" s="59">
        <v>393962</v>
      </c>
      <c r="M9" s="59">
        <v>1206825</v>
      </c>
      <c r="N9" s="59">
        <v>406767</v>
      </c>
      <c r="O9" s="59">
        <v>358841</v>
      </c>
      <c r="P9" s="59">
        <v>357645</v>
      </c>
      <c r="Q9" s="59">
        <v>1123253</v>
      </c>
      <c r="R9" s="59">
        <v>325880</v>
      </c>
      <c r="S9" s="59">
        <v>323420</v>
      </c>
      <c r="T9" s="59">
        <v>384052</v>
      </c>
      <c r="U9" s="59">
        <v>1033352</v>
      </c>
      <c r="V9" s="59">
        <v>4456341</v>
      </c>
      <c r="W9" s="59">
        <v>4513540</v>
      </c>
      <c r="X9" s="59">
        <v>-57199</v>
      </c>
      <c r="Y9" s="60">
        <v>-1.27</v>
      </c>
      <c r="Z9" s="61">
        <v>4513540</v>
      </c>
    </row>
    <row r="10" spans="1:26" ht="20.25">
      <c r="A10" s="62" t="s">
        <v>113</v>
      </c>
      <c r="B10" s="63">
        <f>SUM(B5:B9)</f>
        <v>50901023</v>
      </c>
      <c r="C10" s="63">
        <f>SUM(C5:C9)</f>
        <v>0</v>
      </c>
      <c r="D10" s="64">
        <f aca="true" t="shared" si="0" ref="D10:Z10">SUM(D5:D9)</f>
        <v>55199891</v>
      </c>
      <c r="E10" s="65">
        <f t="shared" si="0"/>
        <v>76683331</v>
      </c>
      <c r="F10" s="65">
        <f t="shared" si="0"/>
        <v>10373983</v>
      </c>
      <c r="G10" s="65">
        <f t="shared" si="0"/>
        <v>1860911</v>
      </c>
      <c r="H10" s="65">
        <f t="shared" si="0"/>
        <v>10043228</v>
      </c>
      <c r="I10" s="65">
        <f t="shared" si="0"/>
        <v>22278122</v>
      </c>
      <c r="J10" s="65">
        <f t="shared" si="0"/>
        <v>2317558</v>
      </c>
      <c r="K10" s="65">
        <f t="shared" si="0"/>
        <v>2785057</v>
      </c>
      <c r="L10" s="65">
        <f t="shared" si="0"/>
        <v>8901459</v>
      </c>
      <c r="M10" s="65">
        <f t="shared" si="0"/>
        <v>14004074</v>
      </c>
      <c r="N10" s="65">
        <f t="shared" si="0"/>
        <v>2429377</v>
      </c>
      <c r="O10" s="65">
        <f t="shared" si="0"/>
        <v>1891276</v>
      </c>
      <c r="P10" s="65">
        <f t="shared" si="0"/>
        <v>7378645</v>
      </c>
      <c r="Q10" s="65">
        <f t="shared" si="0"/>
        <v>11699298</v>
      </c>
      <c r="R10" s="65">
        <f t="shared" si="0"/>
        <v>2101809</v>
      </c>
      <c r="S10" s="65">
        <f t="shared" si="0"/>
        <v>1736443</v>
      </c>
      <c r="T10" s="65">
        <f t="shared" si="0"/>
        <v>2381744</v>
      </c>
      <c r="U10" s="65">
        <f t="shared" si="0"/>
        <v>6219996</v>
      </c>
      <c r="V10" s="65">
        <f t="shared" si="0"/>
        <v>54201490</v>
      </c>
      <c r="W10" s="65">
        <f t="shared" si="0"/>
        <v>76683331</v>
      </c>
      <c r="X10" s="65">
        <f t="shared" si="0"/>
        <v>-22481841</v>
      </c>
      <c r="Y10" s="66">
        <f>+IF(W10&lt;&gt;0,(X10/W10)*100,0)</f>
        <v>-29.317767899258314</v>
      </c>
      <c r="Z10" s="67">
        <f t="shared" si="0"/>
        <v>76683331</v>
      </c>
    </row>
    <row r="11" spans="1:26" ht="12.75">
      <c r="A11" s="57" t="s">
        <v>36</v>
      </c>
      <c r="B11" s="18">
        <v>21564985</v>
      </c>
      <c r="C11" s="18">
        <v>0</v>
      </c>
      <c r="D11" s="58">
        <v>32274083</v>
      </c>
      <c r="E11" s="59">
        <v>26987751</v>
      </c>
      <c r="F11" s="59">
        <v>1851096</v>
      </c>
      <c r="G11" s="59">
        <v>1836214</v>
      </c>
      <c r="H11" s="59">
        <v>21574</v>
      </c>
      <c r="I11" s="59">
        <v>3708884</v>
      </c>
      <c r="J11" s="59">
        <v>3731198</v>
      </c>
      <c r="K11" s="59">
        <v>1875080</v>
      </c>
      <c r="L11" s="59">
        <v>1948201</v>
      </c>
      <c r="M11" s="59">
        <v>7554479</v>
      </c>
      <c r="N11" s="59">
        <v>2140237</v>
      </c>
      <c r="O11" s="59">
        <v>2015789</v>
      </c>
      <c r="P11" s="59">
        <v>1935509</v>
      </c>
      <c r="Q11" s="59">
        <v>6091535</v>
      </c>
      <c r="R11" s="59">
        <v>1900208</v>
      </c>
      <c r="S11" s="59">
        <v>2033401</v>
      </c>
      <c r="T11" s="59">
        <v>2034151</v>
      </c>
      <c r="U11" s="59">
        <v>5967760</v>
      </c>
      <c r="V11" s="59">
        <v>23322658</v>
      </c>
      <c r="W11" s="59">
        <v>26987751</v>
      </c>
      <c r="X11" s="59">
        <v>-3665093</v>
      </c>
      <c r="Y11" s="60">
        <v>-13.58</v>
      </c>
      <c r="Z11" s="61">
        <v>26987751</v>
      </c>
    </row>
    <row r="12" spans="1:26" ht="12.75">
      <c r="A12" s="57" t="s">
        <v>37</v>
      </c>
      <c r="B12" s="18">
        <v>2593917</v>
      </c>
      <c r="C12" s="18">
        <v>0</v>
      </c>
      <c r="D12" s="58">
        <v>3110262</v>
      </c>
      <c r="E12" s="59">
        <v>2876262</v>
      </c>
      <c r="F12" s="59">
        <v>220210</v>
      </c>
      <c r="G12" s="59">
        <v>220210</v>
      </c>
      <c r="H12" s="59">
        <v>0</v>
      </c>
      <c r="I12" s="59">
        <v>440420</v>
      </c>
      <c r="J12" s="59">
        <v>440422</v>
      </c>
      <c r="K12" s="59">
        <v>220210</v>
      </c>
      <c r="L12" s="59">
        <v>196070</v>
      </c>
      <c r="M12" s="59">
        <v>856702</v>
      </c>
      <c r="N12" s="59">
        <v>196070</v>
      </c>
      <c r="O12" s="59">
        <v>196070</v>
      </c>
      <c r="P12" s="59">
        <v>196070</v>
      </c>
      <c r="Q12" s="59">
        <v>588210</v>
      </c>
      <c r="R12" s="59">
        <v>196070</v>
      </c>
      <c r="S12" s="59">
        <v>196070</v>
      </c>
      <c r="T12" s="59">
        <v>269047</v>
      </c>
      <c r="U12" s="59">
        <v>661187</v>
      </c>
      <c r="V12" s="59">
        <v>2546519</v>
      </c>
      <c r="W12" s="59">
        <v>2876262</v>
      </c>
      <c r="X12" s="59">
        <v>-329743</v>
      </c>
      <c r="Y12" s="60">
        <v>-11.46</v>
      </c>
      <c r="Z12" s="61">
        <v>2876262</v>
      </c>
    </row>
    <row r="13" spans="1:26" ht="12.75">
      <c r="A13" s="57" t="s">
        <v>114</v>
      </c>
      <c r="B13" s="18">
        <v>7428547</v>
      </c>
      <c r="C13" s="18">
        <v>0</v>
      </c>
      <c r="D13" s="58">
        <v>3473652</v>
      </c>
      <c r="E13" s="59">
        <v>4624597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4624597</v>
      </c>
      <c r="X13" s="59">
        <v>-4624597</v>
      </c>
      <c r="Y13" s="60">
        <v>-100</v>
      </c>
      <c r="Z13" s="61">
        <v>4624597</v>
      </c>
    </row>
    <row r="14" spans="1:26" ht="12.75">
      <c r="A14" s="57" t="s">
        <v>38</v>
      </c>
      <c r="B14" s="18">
        <v>3212860</v>
      </c>
      <c r="C14" s="18">
        <v>0</v>
      </c>
      <c r="D14" s="58">
        <v>2126219</v>
      </c>
      <c r="E14" s="59">
        <v>3316059</v>
      </c>
      <c r="F14" s="59">
        <v>155498</v>
      </c>
      <c r="G14" s="59">
        <v>227780</v>
      </c>
      <c r="H14" s="59">
        <v>171218</v>
      </c>
      <c r="I14" s="59">
        <v>554496</v>
      </c>
      <c r="J14" s="59">
        <v>240268</v>
      </c>
      <c r="K14" s="59">
        <v>192483</v>
      </c>
      <c r="L14" s="59">
        <v>199512</v>
      </c>
      <c r="M14" s="59">
        <v>632263</v>
      </c>
      <c r="N14" s="59">
        <v>201175</v>
      </c>
      <c r="O14" s="59">
        <v>232778</v>
      </c>
      <c r="P14" s="59">
        <v>188431</v>
      </c>
      <c r="Q14" s="59">
        <v>622384</v>
      </c>
      <c r="R14" s="59">
        <v>108628</v>
      </c>
      <c r="S14" s="59">
        <v>26835</v>
      </c>
      <c r="T14" s="59">
        <v>29981</v>
      </c>
      <c r="U14" s="59">
        <v>165444</v>
      </c>
      <c r="V14" s="59">
        <v>1974587</v>
      </c>
      <c r="W14" s="59">
        <v>3316059</v>
      </c>
      <c r="X14" s="59">
        <v>-1341472</v>
      </c>
      <c r="Y14" s="60">
        <v>-40.45</v>
      </c>
      <c r="Z14" s="61">
        <v>3316059</v>
      </c>
    </row>
    <row r="15" spans="1:26" ht="12.75">
      <c r="A15" s="57" t="s">
        <v>39</v>
      </c>
      <c r="B15" s="18">
        <v>13059549</v>
      </c>
      <c r="C15" s="18">
        <v>0</v>
      </c>
      <c r="D15" s="58">
        <v>18115130</v>
      </c>
      <c r="E15" s="59">
        <v>14998650</v>
      </c>
      <c r="F15" s="59">
        <v>1279119</v>
      </c>
      <c r="G15" s="59">
        <v>1492182</v>
      </c>
      <c r="H15" s="59">
        <v>1092579</v>
      </c>
      <c r="I15" s="59">
        <v>3863880</v>
      </c>
      <c r="J15" s="59">
        <v>1144577</v>
      </c>
      <c r="K15" s="59">
        <v>1070495</v>
      </c>
      <c r="L15" s="59">
        <v>891004</v>
      </c>
      <c r="M15" s="59">
        <v>3106076</v>
      </c>
      <c r="N15" s="59">
        <v>1141470</v>
      </c>
      <c r="O15" s="59">
        <v>1117212</v>
      </c>
      <c r="P15" s="59">
        <v>1293736</v>
      </c>
      <c r="Q15" s="59">
        <v>3552418</v>
      </c>
      <c r="R15" s="59">
        <v>741203</v>
      </c>
      <c r="S15" s="59">
        <v>1002040</v>
      </c>
      <c r="T15" s="59">
        <v>1019279</v>
      </c>
      <c r="U15" s="59">
        <v>2762522</v>
      </c>
      <c r="V15" s="59">
        <v>13284896</v>
      </c>
      <c r="W15" s="59">
        <v>14998650</v>
      </c>
      <c r="X15" s="59">
        <v>-1713754</v>
      </c>
      <c r="Y15" s="60">
        <v>-11.43</v>
      </c>
      <c r="Z15" s="61">
        <v>14998650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20441711</v>
      </c>
      <c r="C17" s="18">
        <v>0</v>
      </c>
      <c r="D17" s="58">
        <v>17171981</v>
      </c>
      <c r="E17" s="59">
        <v>20793469</v>
      </c>
      <c r="F17" s="59">
        <v>275201</v>
      </c>
      <c r="G17" s="59">
        <v>742772</v>
      </c>
      <c r="H17" s="59">
        <v>154674</v>
      </c>
      <c r="I17" s="59">
        <v>1172647</v>
      </c>
      <c r="J17" s="59">
        <v>730796</v>
      </c>
      <c r="K17" s="59">
        <v>1256069</v>
      </c>
      <c r="L17" s="59">
        <v>900810</v>
      </c>
      <c r="M17" s="59">
        <v>2887675</v>
      </c>
      <c r="N17" s="59">
        <v>734779</v>
      </c>
      <c r="O17" s="59">
        <v>364913</v>
      </c>
      <c r="P17" s="59">
        <v>1183797</v>
      </c>
      <c r="Q17" s="59">
        <v>2283489</v>
      </c>
      <c r="R17" s="59">
        <v>334260</v>
      </c>
      <c r="S17" s="59">
        <v>268223</v>
      </c>
      <c r="T17" s="59">
        <v>133470</v>
      </c>
      <c r="U17" s="59">
        <v>735953</v>
      </c>
      <c r="V17" s="59">
        <v>7079764</v>
      </c>
      <c r="W17" s="59">
        <v>20793469</v>
      </c>
      <c r="X17" s="59">
        <v>-13713705</v>
      </c>
      <c r="Y17" s="60">
        <v>-65.95</v>
      </c>
      <c r="Z17" s="61">
        <v>20793469</v>
      </c>
    </row>
    <row r="18" spans="1:26" ht="12.75">
      <c r="A18" s="68" t="s">
        <v>41</v>
      </c>
      <c r="B18" s="69">
        <f>SUM(B11:B17)</f>
        <v>68301569</v>
      </c>
      <c r="C18" s="69">
        <f>SUM(C11:C17)</f>
        <v>0</v>
      </c>
      <c r="D18" s="70">
        <f aca="true" t="shared" si="1" ref="D18:Z18">SUM(D11:D17)</f>
        <v>76271327</v>
      </c>
      <c r="E18" s="71">
        <f t="shared" si="1"/>
        <v>73596788</v>
      </c>
      <c r="F18" s="71">
        <f t="shared" si="1"/>
        <v>3781124</v>
      </c>
      <c r="G18" s="71">
        <f t="shared" si="1"/>
        <v>4519158</v>
      </c>
      <c r="H18" s="71">
        <f t="shared" si="1"/>
        <v>1440045</v>
      </c>
      <c r="I18" s="71">
        <f t="shared" si="1"/>
        <v>9740327</v>
      </c>
      <c r="J18" s="71">
        <f t="shared" si="1"/>
        <v>6287261</v>
      </c>
      <c r="K18" s="71">
        <f t="shared" si="1"/>
        <v>4614337</v>
      </c>
      <c r="L18" s="71">
        <f t="shared" si="1"/>
        <v>4135597</v>
      </c>
      <c r="M18" s="71">
        <f t="shared" si="1"/>
        <v>15037195</v>
      </c>
      <c r="N18" s="71">
        <f t="shared" si="1"/>
        <v>4413731</v>
      </c>
      <c r="O18" s="71">
        <f t="shared" si="1"/>
        <v>3926762</v>
      </c>
      <c r="P18" s="71">
        <f t="shared" si="1"/>
        <v>4797543</v>
      </c>
      <c r="Q18" s="71">
        <f t="shared" si="1"/>
        <v>13138036</v>
      </c>
      <c r="R18" s="71">
        <f t="shared" si="1"/>
        <v>3280369</v>
      </c>
      <c r="S18" s="71">
        <f t="shared" si="1"/>
        <v>3526569</v>
      </c>
      <c r="T18" s="71">
        <f t="shared" si="1"/>
        <v>3485928</v>
      </c>
      <c r="U18" s="71">
        <f t="shared" si="1"/>
        <v>10292866</v>
      </c>
      <c r="V18" s="71">
        <f t="shared" si="1"/>
        <v>48208424</v>
      </c>
      <c r="W18" s="71">
        <f t="shared" si="1"/>
        <v>73596788</v>
      </c>
      <c r="X18" s="71">
        <f t="shared" si="1"/>
        <v>-25388364</v>
      </c>
      <c r="Y18" s="66">
        <f>+IF(W18&lt;&gt;0,(X18/W18)*100,0)</f>
        <v>-34.496565257712064</v>
      </c>
      <c r="Z18" s="72">
        <f t="shared" si="1"/>
        <v>73596788</v>
      </c>
    </row>
    <row r="19" spans="1:26" ht="12.75">
      <c r="A19" s="68" t="s">
        <v>42</v>
      </c>
      <c r="B19" s="73">
        <f>+B10-B18</f>
        <v>-17400546</v>
      </c>
      <c r="C19" s="73">
        <f>+C10-C18</f>
        <v>0</v>
      </c>
      <c r="D19" s="74">
        <f aca="true" t="shared" si="2" ref="D19:Z19">+D10-D18</f>
        <v>-21071436</v>
      </c>
      <c r="E19" s="75">
        <f t="shared" si="2"/>
        <v>3086543</v>
      </c>
      <c r="F19" s="75">
        <f t="shared" si="2"/>
        <v>6592859</v>
      </c>
      <c r="G19" s="75">
        <f t="shared" si="2"/>
        <v>-2658247</v>
      </c>
      <c r="H19" s="75">
        <f t="shared" si="2"/>
        <v>8603183</v>
      </c>
      <c r="I19" s="75">
        <f t="shared" si="2"/>
        <v>12537795</v>
      </c>
      <c r="J19" s="75">
        <f t="shared" si="2"/>
        <v>-3969703</v>
      </c>
      <c r="K19" s="75">
        <f t="shared" si="2"/>
        <v>-1829280</v>
      </c>
      <c r="L19" s="75">
        <f t="shared" si="2"/>
        <v>4765862</v>
      </c>
      <c r="M19" s="75">
        <f t="shared" si="2"/>
        <v>-1033121</v>
      </c>
      <c r="N19" s="75">
        <f t="shared" si="2"/>
        <v>-1984354</v>
      </c>
      <c r="O19" s="75">
        <f t="shared" si="2"/>
        <v>-2035486</v>
      </c>
      <c r="P19" s="75">
        <f t="shared" si="2"/>
        <v>2581102</v>
      </c>
      <c r="Q19" s="75">
        <f t="shared" si="2"/>
        <v>-1438738</v>
      </c>
      <c r="R19" s="75">
        <f t="shared" si="2"/>
        <v>-1178560</v>
      </c>
      <c r="S19" s="75">
        <f t="shared" si="2"/>
        <v>-1790126</v>
      </c>
      <c r="T19" s="75">
        <f t="shared" si="2"/>
        <v>-1104184</v>
      </c>
      <c r="U19" s="75">
        <f t="shared" si="2"/>
        <v>-4072870</v>
      </c>
      <c r="V19" s="75">
        <f t="shared" si="2"/>
        <v>5993066</v>
      </c>
      <c r="W19" s="75">
        <f>IF(E10=E18,0,W10-W18)</f>
        <v>3086543</v>
      </c>
      <c r="X19" s="75">
        <f t="shared" si="2"/>
        <v>2906523</v>
      </c>
      <c r="Y19" s="76">
        <f>+IF(W19&lt;&gt;0,(X19/W19)*100,0)</f>
        <v>94.16758489999977</v>
      </c>
      <c r="Z19" s="77">
        <f t="shared" si="2"/>
        <v>3086543</v>
      </c>
    </row>
    <row r="20" spans="1:26" ht="20.25">
      <c r="A20" s="78" t="s">
        <v>43</v>
      </c>
      <c r="B20" s="79">
        <v>13862121</v>
      </c>
      <c r="C20" s="79">
        <v>0</v>
      </c>
      <c r="D20" s="80">
        <v>10079131</v>
      </c>
      <c r="E20" s="81">
        <v>7652960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1059074</v>
      </c>
      <c r="M20" s="81">
        <v>1059074</v>
      </c>
      <c r="N20" s="81">
        <v>0</v>
      </c>
      <c r="O20" s="81">
        <v>0</v>
      </c>
      <c r="P20" s="81">
        <v>379911</v>
      </c>
      <c r="Q20" s="81">
        <v>379911</v>
      </c>
      <c r="R20" s="81">
        <v>0</v>
      </c>
      <c r="S20" s="81">
        <v>821469</v>
      </c>
      <c r="T20" s="81">
        <v>0</v>
      </c>
      <c r="U20" s="81">
        <v>821469</v>
      </c>
      <c r="V20" s="81">
        <v>2260454</v>
      </c>
      <c r="W20" s="81">
        <v>7652960</v>
      </c>
      <c r="X20" s="81">
        <v>-5392506</v>
      </c>
      <c r="Y20" s="82">
        <v>-70.46</v>
      </c>
      <c r="Z20" s="83">
        <v>7652960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-3538425</v>
      </c>
      <c r="C22" s="91">
        <f>SUM(C19:C21)</f>
        <v>0</v>
      </c>
      <c r="D22" s="92">
        <f aca="true" t="shared" si="3" ref="D22:Z22">SUM(D19:D21)</f>
        <v>-10992305</v>
      </c>
      <c r="E22" s="93">
        <f t="shared" si="3"/>
        <v>10739503</v>
      </c>
      <c r="F22" s="93">
        <f t="shared" si="3"/>
        <v>6592859</v>
      </c>
      <c r="G22" s="93">
        <f t="shared" si="3"/>
        <v>-2658247</v>
      </c>
      <c r="H22" s="93">
        <f t="shared" si="3"/>
        <v>8603183</v>
      </c>
      <c r="I22" s="93">
        <f t="shared" si="3"/>
        <v>12537795</v>
      </c>
      <c r="J22" s="93">
        <f t="shared" si="3"/>
        <v>-3969703</v>
      </c>
      <c r="K22" s="93">
        <f t="shared" si="3"/>
        <v>-1829280</v>
      </c>
      <c r="L22" s="93">
        <f t="shared" si="3"/>
        <v>5824936</v>
      </c>
      <c r="M22" s="93">
        <f t="shared" si="3"/>
        <v>25953</v>
      </c>
      <c r="N22" s="93">
        <f t="shared" si="3"/>
        <v>-1984354</v>
      </c>
      <c r="O22" s="93">
        <f t="shared" si="3"/>
        <v>-2035486</v>
      </c>
      <c r="P22" s="93">
        <f t="shared" si="3"/>
        <v>2961013</v>
      </c>
      <c r="Q22" s="93">
        <f t="shared" si="3"/>
        <v>-1058827</v>
      </c>
      <c r="R22" s="93">
        <f t="shared" si="3"/>
        <v>-1178560</v>
      </c>
      <c r="S22" s="93">
        <f t="shared" si="3"/>
        <v>-968657</v>
      </c>
      <c r="T22" s="93">
        <f t="shared" si="3"/>
        <v>-1104184</v>
      </c>
      <c r="U22" s="93">
        <f t="shared" si="3"/>
        <v>-3251401</v>
      </c>
      <c r="V22" s="93">
        <f t="shared" si="3"/>
        <v>8253520</v>
      </c>
      <c r="W22" s="93">
        <f t="shared" si="3"/>
        <v>10739503</v>
      </c>
      <c r="X22" s="93">
        <f t="shared" si="3"/>
        <v>-2485983</v>
      </c>
      <c r="Y22" s="94">
        <f>+IF(W22&lt;&gt;0,(X22/W22)*100,0)</f>
        <v>-23.148026496198195</v>
      </c>
      <c r="Z22" s="95">
        <f t="shared" si="3"/>
        <v>10739503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-3538425</v>
      </c>
      <c r="C24" s="73">
        <f>SUM(C22:C23)</f>
        <v>0</v>
      </c>
      <c r="D24" s="74">
        <f aca="true" t="shared" si="4" ref="D24:Z24">SUM(D22:D23)</f>
        <v>-10992305</v>
      </c>
      <c r="E24" s="75">
        <f t="shared" si="4"/>
        <v>10739503</v>
      </c>
      <c r="F24" s="75">
        <f t="shared" si="4"/>
        <v>6592859</v>
      </c>
      <c r="G24" s="75">
        <f t="shared" si="4"/>
        <v>-2658247</v>
      </c>
      <c r="H24" s="75">
        <f t="shared" si="4"/>
        <v>8603183</v>
      </c>
      <c r="I24" s="75">
        <f t="shared" si="4"/>
        <v>12537795</v>
      </c>
      <c r="J24" s="75">
        <f t="shared" si="4"/>
        <v>-3969703</v>
      </c>
      <c r="K24" s="75">
        <f t="shared" si="4"/>
        <v>-1829280</v>
      </c>
      <c r="L24" s="75">
        <f t="shared" si="4"/>
        <v>5824936</v>
      </c>
      <c r="M24" s="75">
        <f t="shared" si="4"/>
        <v>25953</v>
      </c>
      <c r="N24" s="75">
        <f t="shared" si="4"/>
        <v>-1984354</v>
      </c>
      <c r="O24" s="75">
        <f t="shared" si="4"/>
        <v>-2035486</v>
      </c>
      <c r="P24" s="75">
        <f t="shared" si="4"/>
        <v>2961013</v>
      </c>
      <c r="Q24" s="75">
        <f t="shared" si="4"/>
        <v>-1058827</v>
      </c>
      <c r="R24" s="75">
        <f t="shared" si="4"/>
        <v>-1178560</v>
      </c>
      <c r="S24" s="75">
        <f t="shared" si="4"/>
        <v>-968657</v>
      </c>
      <c r="T24" s="75">
        <f t="shared" si="4"/>
        <v>-1104184</v>
      </c>
      <c r="U24" s="75">
        <f t="shared" si="4"/>
        <v>-3251401</v>
      </c>
      <c r="V24" s="75">
        <f t="shared" si="4"/>
        <v>8253520</v>
      </c>
      <c r="W24" s="75">
        <f t="shared" si="4"/>
        <v>10739503</v>
      </c>
      <c r="X24" s="75">
        <f t="shared" si="4"/>
        <v>-2485983</v>
      </c>
      <c r="Y24" s="76">
        <f>+IF(W24&lt;&gt;0,(X24/W24)*100,0)</f>
        <v>-23.148026496198195</v>
      </c>
      <c r="Z24" s="77">
        <f t="shared" si="4"/>
        <v>10739503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14047410</v>
      </c>
      <c r="C27" s="21">
        <v>0</v>
      </c>
      <c r="D27" s="103">
        <v>10279131</v>
      </c>
      <c r="E27" s="104">
        <v>9190560</v>
      </c>
      <c r="F27" s="104">
        <v>0</v>
      </c>
      <c r="G27" s="104">
        <v>190862</v>
      </c>
      <c r="H27" s="104">
        <v>900</v>
      </c>
      <c r="I27" s="104">
        <v>191762</v>
      </c>
      <c r="J27" s="104">
        <v>1500</v>
      </c>
      <c r="K27" s="104">
        <v>13192</v>
      </c>
      <c r="L27" s="104">
        <v>1476864</v>
      </c>
      <c r="M27" s="104">
        <v>1491556</v>
      </c>
      <c r="N27" s="104">
        <v>0</v>
      </c>
      <c r="O27" s="104">
        <v>0</v>
      </c>
      <c r="P27" s="104">
        <v>399920</v>
      </c>
      <c r="Q27" s="104">
        <v>399920</v>
      </c>
      <c r="R27" s="104">
        <v>236523</v>
      </c>
      <c r="S27" s="104">
        <v>71783</v>
      </c>
      <c r="T27" s="104">
        <v>1854485</v>
      </c>
      <c r="U27" s="104">
        <v>2162791</v>
      </c>
      <c r="V27" s="104">
        <v>4246029</v>
      </c>
      <c r="W27" s="104">
        <v>9190560</v>
      </c>
      <c r="X27" s="104">
        <v>-4944531</v>
      </c>
      <c r="Y27" s="105">
        <v>-53.8</v>
      </c>
      <c r="Z27" s="106">
        <v>9190560</v>
      </c>
    </row>
    <row r="28" spans="1:26" ht="12.75">
      <c r="A28" s="107" t="s">
        <v>47</v>
      </c>
      <c r="B28" s="18">
        <v>6928059</v>
      </c>
      <c r="C28" s="18">
        <v>0</v>
      </c>
      <c r="D28" s="58">
        <v>10079131</v>
      </c>
      <c r="E28" s="59">
        <v>8990560</v>
      </c>
      <c r="F28" s="59">
        <v>0</v>
      </c>
      <c r="G28" s="59">
        <v>190862</v>
      </c>
      <c r="H28" s="59">
        <v>900</v>
      </c>
      <c r="I28" s="59">
        <v>191762</v>
      </c>
      <c r="J28" s="59">
        <v>1500</v>
      </c>
      <c r="K28" s="59">
        <v>1950</v>
      </c>
      <c r="L28" s="59">
        <v>1476864</v>
      </c>
      <c r="M28" s="59">
        <v>1480314</v>
      </c>
      <c r="N28" s="59">
        <v>0</v>
      </c>
      <c r="O28" s="59">
        <v>0</v>
      </c>
      <c r="P28" s="59">
        <v>379911</v>
      </c>
      <c r="Q28" s="59">
        <v>379911</v>
      </c>
      <c r="R28" s="59">
        <v>235234</v>
      </c>
      <c r="S28" s="59">
        <v>69235</v>
      </c>
      <c r="T28" s="59">
        <v>1854485</v>
      </c>
      <c r="U28" s="59">
        <v>2158954</v>
      </c>
      <c r="V28" s="59">
        <v>4210941</v>
      </c>
      <c r="W28" s="59">
        <v>8990560</v>
      </c>
      <c r="X28" s="59">
        <v>-4779619</v>
      </c>
      <c r="Y28" s="60">
        <v>-53.16</v>
      </c>
      <c r="Z28" s="61">
        <v>8990560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63069</v>
      </c>
      <c r="C31" s="18">
        <v>0</v>
      </c>
      <c r="D31" s="58">
        <v>200000</v>
      </c>
      <c r="E31" s="59">
        <v>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11242</v>
      </c>
      <c r="L31" s="59">
        <v>0</v>
      </c>
      <c r="M31" s="59">
        <v>11242</v>
      </c>
      <c r="N31" s="59">
        <v>0</v>
      </c>
      <c r="O31" s="59">
        <v>0</v>
      </c>
      <c r="P31" s="59">
        <v>20009</v>
      </c>
      <c r="Q31" s="59">
        <v>20009</v>
      </c>
      <c r="R31" s="59">
        <v>1289</v>
      </c>
      <c r="S31" s="59">
        <v>2548</v>
      </c>
      <c r="T31" s="59">
        <v>0</v>
      </c>
      <c r="U31" s="59">
        <v>3837</v>
      </c>
      <c r="V31" s="59">
        <v>35088</v>
      </c>
      <c r="W31" s="59">
        <v>200000</v>
      </c>
      <c r="X31" s="59">
        <v>-164912</v>
      </c>
      <c r="Y31" s="60">
        <v>-82.46</v>
      </c>
      <c r="Z31" s="61">
        <v>200000</v>
      </c>
    </row>
    <row r="32" spans="1:26" ht="12.75">
      <c r="A32" s="68" t="s">
        <v>50</v>
      </c>
      <c r="B32" s="21">
        <f>SUM(B28:B31)</f>
        <v>6991128</v>
      </c>
      <c r="C32" s="21">
        <f>SUM(C28:C31)</f>
        <v>0</v>
      </c>
      <c r="D32" s="103">
        <f aca="true" t="shared" si="5" ref="D32:Z32">SUM(D28:D31)</f>
        <v>10279131</v>
      </c>
      <c r="E32" s="104">
        <f t="shared" si="5"/>
        <v>9190560</v>
      </c>
      <c r="F32" s="104">
        <f t="shared" si="5"/>
        <v>0</v>
      </c>
      <c r="G32" s="104">
        <f t="shared" si="5"/>
        <v>190862</v>
      </c>
      <c r="H32" s="104">
        <f t="shared" si="5"/>
        <v>900</v>
      </c>
      <c r="I32" s="104">
        <f t="shared" si="5"/>
        <v>191762</v>
      </c>
      <c r="J32" s="104">
        <f t="shared" si="5"/>
        <v>1500</v>
      </c>
      <c r="K32" s="104">
        <f t="shared" si="5"/>
        <v>13192</v>
      </c>
      <c r="L32" s="104">
        <f t="shared" si="5"/>
        <v>1476864</v>
      </c>
      <c r="M32" s="104">
        <f t="shared" si="5"/>
        <v>1491556</v>
      </c>
      <c r="N32" s="104">
        <f t="shared" si="5"/>
        <v>0</v>
      </c>
      <c r="O32" s="104">
        <f t="shared" si="5"/>
        <v>0</v>
      </c>
      <c r="P32" s="104">
        <f t="shared" si="5"/>
        <v>399920</v>
      </c>
      <c r="Q32" s="104">
        <f t="shared" si="5"/>
        <v>399920</v>
      </c>
      <c r="R32" s="104">
        <f t="shared" si="5"/>
        <v>236523</v>
      </c>
      <c r="S32" s="104">
        <f t="shared" si="5"/>
        <v>71783</v>
      </c>
      <c r="T32" s="104">
        <f t="shared" si="5"/>
        <v>1854485</v>
      </c>
      <c r="U32" s="104">
        <f t="shared" si="5"/>
        <v>2162791</v>
      </c>
      <c r="V32" s="104">
        <f t="shared" si="5"/>
        <v>4246029</v>
      </c>
      <c r="W32" s="104">
        <f t="shared" si="5"/>
        <v>9190560</v>
      </c>
      <c r="X32" s="104">
        <f t="shared" si="5"/>
        <v>-4944531</v>
      </c>
      <c r="Y32" s="105">
        <f>+IF(W32&lt;&gt;0,(X32/W32)*100,0)</f>
        <v>-53.80010576069358</v>
      </c>
      <c r="Z32" s="106">
        <f t="shared" si="5"/>
        <v>9190560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17006578</v>
      </c>
      <c r="C35" s="18">
        <v>0</v>
      </c>
      <c r="D35" s="58">
        <v>1005436</v>
      </c>
      <c r="E35" s="59">
        <v>15164736</v>
      </c>
      <c r="F35" s="59">
        <v>35306339</v>
      </c>
      <c r="G35" s="59">
        <v>-4543848</v>
      </c>
      <c r="H35" s="59">
        <v>-1887590</v>
      </c>
      <c r="I35" s="59">
        <v>28874901</v>
      </c>
      <c r="J35" s="59">
        <v>-968442</v>
      </c>
      <c r="K35" s="59">
        <v>6974</v>
      </c>
      <c r="L35" s="59">
        <v>247937</v>
      </c>
      <c r="M35" s="59">
        <v>-713531</v>
      </c>
      <c r="N35" s="59">
        <v>-873218</v>
      </c>
      <c r="O35" s="59">
        <v>-962106</v>
      </c>
      <c r="P35" s="59">
        <v>6259642</v>
      </c>
      <c r="Q35" s="59">
        <v>4424318</v>
      </c>
      <c r="R35" s="59">
        <v>-460636</v>
      </c>
      <c r="S35" s="59">
        <v>-668637</v>
      </c>
      <c r="T35" s="59">
        <v>-2223146</v>
      </c>
      <c r="U35" s="59">
        <v>-3352419</v>
      </c>
      <c r="V35" s="59">
        <v>29233269</v>
      </c>
      <c r="W35" s="59">
        <v>15164736</v>
      </c>
      <c r="X35" s="59">
        <v>14068533</v>
      </c>
      <c r="Y35" s="60">
        <v>92.77</v>
      </c>
      <c r="Z35" s="61">
        <v>15164736</v>
      </c>
    </row>
    <row r="36" spans="1:26" ht="12.75">
      <c r="A36" s="57" t="s">
        <v>53</v>
      </c>
      <c r="B36" s="18">
        <v>121910977</v>
      </c>
      <c r="C36" s="18">
        <v>0</v>
      </c>
      <c r="D36" s="58">
        <v>146510007</v>
      </c>
      <c r="E36" s="59">
        <v>124962268</v>
      </c>
      <c r="F36" s="59">
        <v>122777350</v>
      </c>
      <c r="G36" s="59">
        <v>-5048771</v>
      </c>
      <c r="H36" s="59">
        <v>900</v>
      </c>
      <c r="I36" s="59">
        <v>117729479</v>
      </c>
      <c r="J36" s="59">
        <v>1500</v>
      </c>
      <c r="K36" s="59">
        <v>4386452</v>
      </c>
      <c r="L36" s="59">
        <v>1476864</v>
      </c>
      <c r="M36" s="59">
        <v>5864816</v>
      </c>
      <c r="N36" s="59">
        <v>0</v>
      </c>
      <c r="O36" s="59">
        <v>0</v>
      </c>
      <c r="P36" s="59">
        <v>399920</v>
      </c>
      <c r="Q36" s="59">
        <v>399920</v>
      </c>
      <c r="R36" s="59">
        <v>236523</v>
      </c>
      <c r="S36" s="59">
        <v>71783</v>
      </c>
      <c r="T36" s="59">
        <v>1854485</v>
      </c>
      <c r="U36" s="59">
        <v>2162791</v>
      </c>
      <c r="V36" s="59">
        <v>126157006</v>
      </c>
      <c r="W36" s="59">
        <v>124962268</v>
      </c>
      <c r="X36" s="59">
        <v>1194738</v>
      </c>
      <c r="Y36" s="60">
        <v>0.96</v>
      </c>
      <c r="Z36" s="61">
        <v>124962268</v>
      </c>
    </row>
    <row r="37" spans="1:26" ht="12.75">
      <c r="A37" s="57" t="s">
        <v>54</v>
      </c>
      <c r="B37" s="18">
        <v>55356411</v>
      </c>
      <c r="C37" s="18">
        <v>0</v>
      </c>
      <c r="D37" s="58">
        <v>31823122</v>
      </c>
      <c r="E37" s="59">
        <v>45816558</v>
      </c>
      <c r="F37" s="59">
        <v>59112048</v>
      </c>
      <c r="G37" s="59">
        <v>7341601</v>
      </c>
      <c r="H37" s="59">
        <v>-10489871</v>
      </c>
      <c r="I37" s="59">
        <v>55963778</v>
      </c>
      <c r="J37" s="59">
        <v>3002760</v>
      </c>
      <c r="K37" s="59">
        <v>767236</v>
      </c>
      <c r="L37" s="59">
        <v>-4100143</v>
      </c>
      <c r="M37" s="59">
        <v>-330147</v>
      </c>
      <c r="N37" s="59">
        <v>975436</v>
      </c>
      <c r="O37" s="59">
        <v>1073374</v>
      </c>
      <c r="P37" s="59">
        <v>3698540</v>
      </c>
      <c r="Q37" s="59">
        <v>5747350</v>
      </c>
      <c r="R37" s="59">
        <v>954451</v>
      </c>
      <c r="S37" s="59">
        <v>371801</v>
      </c>
      <c r="T37" s="59">
        <v>829155</v>
      </c>
      <c r="U37" s="59">
        <v>2155407</v>
      </c>
      <c r="V37" s="59">
        <v>63536388</v>
      </c>
      <c r="W37" s="59">
        <v>45816558</v>
      </c>
      <c r="X37" s="59">
        <v>17719830</v>
      </c>
      <c r="Y37" s="60">
        <v>38.68</v>
      </c>
      <c r="Z37" s="61">
        <v>45816558</v>
      </c>
    </row>
    <row r="38" spans="1:26" ht="12.75">
      <c r="A38" s="57" t="s">
        <v>55</v>
      </c>
      <c r="B38" s="18">
        <v>28149693</v>
      </c>
      <c r="C38" s="18">
        <v>0</v>
      </c>
      <c r="D38" s="58">
        <v>32335494</v>
      </c>
      <c r="E38" s="59">
        <v>27971946</v>
      </c>
      <c r="F38" s="59">
        <v>18322207</v>
      </c>
      <c r="G38" s="59">
        <v>9827486</v>
      </c>
      <c r="H38" s="59">
        <v>0</v>
      </c>
      <c r="I38" s="59">
        <v>28149693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28149693</v>
      </c>
      <c r="W38" s="59">
        <v>27971946</v>
      </c>
      <c r="X38" s="59">
        <v>177747</v>
      </c>
      <c r="Y38" s="60">
        <v>0.64</v>
      </c>
      <c r="Z38" s="61">
        <v>27971946</v>
      </c>
    </row>
    <row r="39" spans="1:26" ht="12.75">
      <c r="A39" s="57" t="s">
        <v>56</v>
      </c>
      <c r="B39" s="18">
        <v>57038288</v>
      </c>
      <c r="C39" s="18">
        <v>0</v>
      </c>
      <c r="D39" s="58">
        <v>83356827</v>
      </c>
      <c r="E39" s="59">
        <v>64116520</v>
      </c>
      <c r="F39" s="59">
        <v>80649437</v>
      </c>
      <c r="G39" s="59">
        <v>-24103467</v>
      </c>
      <c r="H39" s="59">
        <v>8603186</v>
      </c>
      <c r="I39" s="59">
        <v>65149156</v>
      </c>
      <c r="J39" s="59">
        <v>-3969703</v>
      </c>
      <c r="K39" s="59">
        <v>3626191</v>
      </c>
      <c r="L39" s="59">
        <v>5824946</v>
      </c>
      <c r="M39" s="59">
        <v>5481434</v>
      </c>
      <c r="N39" s="59">
        <v>-1848655</v>
      </c>
      <c r="O39" s="59">
        <v>-2035485</v>
      </c>
      <c r="P39" s="59">
        <v>0</v>
      </c>
      <c r="Q39" s="59">
        <v>-3884140</v>
      </c>
      <c r="R39" s="59">
        <v>-1178565</v>
      </c>
      <c r="S39" s="59">
        <v>0</v>
      </c>
      <c r="T39" s="59">
        <v>-93629</v>
      </c>
      <c r="U39" s="59">
        <v>-1272194</v>
      </c>
      <c r="V39" s="59">
        <v>65474256</v>
      </c>
      <c r="W39" s="59">
        <v>64116520</v>
      </c>
      <c r="X39" s="59">
        <v>1357736</v>
      </c>
      <c r="Y39" s="60">
        <v>2.12</v>
      </c>
      <c r="Z39" s="61">
        <v>64116520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-52947705</v>
      </c>
      <c r="C42" s="18">
        <v>0</v>
      </c>
      <c r="D42" s="58">
        <v>-67425118</v>
      </c>
      <c r="E42" s="59">
        <v>-63599634</v>
      </c>
      <c r="F42" s="59">
        <v>-3781124</v>
      </c>
      <c r="G42" s="59">
        <v>-4519158</v>
      </c>
      <c r="H42" s="59">
        <v>-1440045</v>
      </c>
      <c r="I42" s="59">
        <v>-9740327</v>
      </c>
      <c r="J42" s="59">
        <v>-6287261</v>
      </c>
      <c r="K42" s="59">
        <v>-4614337</v>
      </c>
      <c r="L42" s="59">
        <v>-4135597</v>
      </c>
      <c r="M42" s="59">
        <v>-15037195</v>
      </c>
      <c r="N42" s="59">
        <v>-4413731</v>
      </c>
      <c r="O42" s="59">
        <v>-3926762</v>
      </c>
      <c r="P42" s="59">
        <v>-4797543</v>
      </c>
      <c r="Q42" s="59">
        <v>-13138036</v>
      </c>
      <c r="R42" s="59">
        <v>-3280369</v>
      </c>
      <c r="S42" s="59">
        <v>-3526569</v>
      </c>
      <c r="T42" s="59">
        <v>-3485928</v>
      </c>
      <c r="U42" s="59">
        <v>-10292866</v>
      </c>
      <c r="V42" s="59">
        <v>-48208424</v>
      </c>
      <c r="W42" s="59">
        <v>-63599634</v>
      </c>
      <c r="X42" s="59">
        <v>15391210</v>
      </c>
      <c r="Y42" s="60">
        <v>-24.2</v>
      </c>
      <c r="Z42" s="61">
        <v>-63599634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-33098</v>
      </c>
      <c r="C44" s="18">
        <v>0</v>
      </c>
      <c r="D44" s="58">
        <v>178303</v>
      </c>
      <c r="E44" s="59">
        <v>178303</v>
      </c>
      <c r="F44" s="59">
        <v>-47456</v>
      </c>
      <c r="G44" s="59">
        <v>37023</v>
      </c>
      <c r="H44" s="59">
        <v>-520</v>
      </c>
      <c r="I44" s="59">
        <v>-10953</v>
      </c>
      <c r="J44" s="59">
        <v>96</v>
      </c>
      <c r="K44" s="59">
        <v>1244</v>
      </c>
      <c r="L44" s="59">
        <v>-6345</v>
      </c>
      <c r="M44" s="59">
        <v>-5005</v>
      </c>
      <c r="N44" s="59">
        <v>3255</v>
      </c>
      <c r="O44" s="59">
        <v>694</v>
      </c>
      <c r="P44" s="59">
        <v>1711</v>
      </c>
      <c r="Q44" s="59">
        <v>5660</v>
      </c>
      <c r="R44" s="59">
        <v>-1770</v>
      </c>
      <c r="S44" s="59">
        <v>0</v>
      </c>
      <c r="T44" s="59">
        <v>150</v>
      </c>
      <c r="U44" s="59">
        <v>-1620</v>
      </c>
      <c r="V44" s="59">
        <v>-11918</v>
      </c>
      <c r="W44" s="59">
        <v>33454</v>
      </c>
      <c r="X44" s="59">
        <v>-45372</v>
      </c>
      <c r="Y44" s="60">
        <v>-135.63</v>
      </c>
      <c r="Z44" s="61">
        <v>178303</v>
      </c>
    </row>
    <row r="45" spans="1:26" ht="12.75">
      <c r="A45" s="68" t="s">
        <v>61</v>
      </c>
      <c r="B45" s="21">
        <v>-52047593</v>
      </c>
      <c r="C45" s="21">
        <v>0</v>
      </c>
      <c r="D45" s="103">
        <v>-84265124</v>
      </c>
      <c r="E45" s="104">
        <v>-59549462</v>
      </c>
      <c r="F45" s="104">
        <v>-2311581</v>
      </c>
      <c r="G45" s="104">
        <f>+F45+G42+G43+G44+G83</f>
        <v>-7130220</v>
      </c>
      <c r="H45" s="104">
        <f>+G45+H42+H43+H44+H83</f>
        <v>-8570785</v>
      </c>
      <c r="I45" s="104">
        <f>+H45</f>
        <v>-8570785</v>
      </c>
      <c r="J45" s="104">
        <f>+H45+J42+J43+J44+J83</f>
        <v>-14857950</v>
      </c>
      <c r="K45" s="104">
        <f>+J45+K42+K43+K44+K83</f>
        <v>-19471043</v>
      </c>
      <c r="L45" s="104">
        <f>+K45+L42+L43+L44+L83</f>
        <v>-23612985</v>
      </c>
      <c r="M45" s="104">
        <f>+L45</f>
        <v>-23612985</v>
      </c>
      <c r="N45" s="104">
        <f>+L45+N42+N43+N44+N83</f>
        <v>-28023461</v>
      </c>
      <c r="O45" s="104">
        <f>+N45+O42+O43+O44+O83</f>
        <v>-31949529</v>
      </c>
      <c r="P45" s="104">
        <f>+O45+P42+P43+P44+P83</f>
        <v>-36745361</v>
      </c>
      <c r="Q45" s="104">
        <f>+P45</f>
        <v>-36745361</v>
      </c>
      <c r="R45" s="104">
        <f>+P45+R42+R43+R44+R83</f>
        <v>-40027500</v>
      </c>
      <c r="S45" s="104">
        <f>+R45+S42+S43+S44+S83</f>
        <v>-43554069</v>
      </c>
      <c r="T45" s="104">
        <f>+S45+T42+T43+T44+T83</f>
        <v>-47039847</v>
      </c>
      <c r="U45" s="104">
        <f>+T45</f>
        <v>-47039847</v>
      </c>
      <c r="V45" s="104">
        <f>+U45</f>
        <v>-47039847</v>
      </c>
      <c r="W45" s="104">
        <f>+W83+W42+W43+W44</f>
        <v>-63771352</v>
      </c>
      <c r="X45" s="104">
        <f>+V45-W45</f>
        <v>16731505</v>
      </c>
      <c r="Y45" s="105">
        <f>+IF(W45&lt;&gt;0,+(X45/W45)*100,0)</f>
        <v>-26.236710490315463</v>
      </c>
      <c r="Z45" s="106">
        <v>-59549462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5310565</v>
      </c>
      <c r="C68" s="18">
        <v>0</v>
      </c>
      <c r="D68" s="19">
        <v>8235709</v>
      </c>
      <c r="E68" s="20">
        <v>8465181</v>
      </c>
      <c r="F68" s="20">
        <v>8465182</v>
      </c>
      <c r="G68" s="20">
        <v>0</v>
      </c>
      <c r="H68" s="20">
        <v>0</v>
      </c>
      <c r="I68" s="20">
        <v>8465182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528</v>
      </c>
      <c r="Q68" s="20">
        <v>528</v>
      </c>
      <c r="R68" s="20">
        <v>0</v>
      </c>
      <c r="S68" s="20">
        <v>0</v>
      </c>
      <c r="T68" s="20">
        <v>0</v>
      </c>
      <c r="U68" s="20">
        <v>0</v>
      </c>
      <c r="V68" s="20">
        <v>8465710</v>
      </c>
      <c r="W68" s="20">
        <v>8465181</v>
      </c>
      <c r="X68" s="20">
        <v>0</v>
      </c>
      <c r="Y68" s="19">
        <v>0</v>
      </c>
      <c r="Z68" s="22">
        <v>8465181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8345419</v>
      </c>
      <c r="C70" s="18">
        <v>0</v>
      </c>
      <c r="D70" s="19">
        <v>9329100</v>
      </c>
      <c r="E70" s="20">
        <v>14224410</v>
      </c>
      <c r="F70" s="20">
        <v>849704</v>
      </c>
      <c r="G70" s="20">
        <v>609720</v>
      </c>
      <c r="H70" s="20">
        <v>759572</v>
      </c>
      <c r="I70" s="20">
        <v>2218996</v>
      </c>
      <c r="J70" s="20">
        <v>658279</v>
      </c>
      <c r="K70" s="20">
        <v>762445</v>
      </c>
      <c r="L70" s="20">
        <v>750819</v>
      </c>
      <c r="M70" s="20">
        <v>2171543</v>
      </c>
      <c r="N70" s="20">
        <v>906242</v>
      </c>
      <c r="O70" s="20">
        <v>397426</v>
      </c>
      <c r="P70" s="20">
        <v>747989</v>
      </c>
      <c r="Q70" s="20">
        <v>2051657</v>
      </c>
      <c r="R70" s="20">
        <v>499054</v>
      </c>
      <c r="S70" s="20">
        <v>534139</v>
      </c>
      <c r="T70" s="20">
        <v>1049663</v>
      </c>
      <c r="U70" s="20">
        <v>2082856</v>
      </c>
      <c r="V70" s="20">
        <v>8525052</v>
      </c>
      <c r="W70" s="20">
        <v>14224410</v>
      </c>
      <c r="X70" s="20">
        <v>0</v>
      </c>
      <c r="Y70" s="19">
        <v>0</v>
      </c>
      <c r="Z70" s="22">
        <v>14224410</v>
      </c>
    </row>
    <row r="71" spans="1:26" ht="12.75" hidden="1">
      <c r="A71" s="38" t="s">
        <v>67</v>
      </c>
      <c r="B71" s="18">
        <v>5902614</v>
      </c>
      <c r="C71" s="18">
        <v>0</v>
      </c>
      <c r="D71" s="19">
        <v>6431850</v>
      </c>
      <c r="E71" s="20">
        <v>13458890</v>
      </c>
      <c r="F71" s="20">
        <v>455258</v>
      </c>
      <c r="G71" s="20">
        <v>620367</v>
      </c>
      <c r="H71" s="20">
        <v>467824</v>
      </c>
      <c r="I71" s="20">
        <v>1543449</v>
      </c>
      <c r="J71" s="20">
        <v>612677</v>
      </c>
      <c r="K71" s="20">
        <v>547103</v>
      </c>
      <c r="L71" s="20">
        <v>605512</v>
      </c>
      <c r="M71" s="20">
        <v>1765292</v>
      </c>
      <c r="N71" s="20">
        <v>448961</v>
      </c>
      <c r="O71" s="20">
        <v>600834</v>
      </c>
      <c r="P71" s="20">
        <v>522033</v>
      </c>
      <c r="Q71" s="20">
        <v>1571828</v>
      </c>
      <c r="R71" s="20">
        <v>865188</v>
      </c>
      <c r="S71" s="20">
        <v>428705</v>
      </c>
      <c r="T71" s="20">
        <v>674162</v>
      </c>
      <c r="U71" s="20">
        <v>1968055</v>
      </c>
      <c r="V71" s="20">
        <v>6848624</v>
      </c>
      <c r="W71" s="20">
        <v>13458890</v>
      </c>
      <c r="X71" s="20">
        <v>0</v>
      </c>
      <c r="Y71" s="19">
        <v>0</v>
      </c>
      <c r="Z71" s="22">
        <v>13458890</v>
      </c>
    </row>
    <row r="72" spans="1:26" ht="12.75" hidden="1">
      <c r="A72" s="38" t="s">
        <v>68</v>
      </c>
      <c r="B72" s="18">
        <v>1380944</v>
      </c>
      <c r="C72" s="18">
        <v>0</v>
      </c>
      <c r="D72" s="19">
        <v>1377394</v>
      </c>
      <c r="E72" s="20">
        <v>3251210</v>
      </c>
      <c r="F72" s="20">
        <v>130680</v>
      </c>
      <c r="G72" s="20">
        <v>125806</v>
      </c>
      <c r="H72" s="20">
        <v>127654</v>
      </c>
      <c r="I72" s="20">
        <v>384140</v>
      </c>
      <c r="J72" s="20">
        <v>129284</v>
      </c>
      <c r="K72" s="20">
        <v>133594</v>
      </c>
      <c r="L72" s="20">
        <v>117666</v>
      </c>
      <c r="M72" s="20">
        <v>380544</v>
      </c>
      <c r="N72" s="20">
        <v>132656</v>
      </c>
      <c r="O72" s="20">
        <v>154812</v>
      </c>
      <c r="P72" s="20">
        <v>153200</v>
      </c>
      <c r="Q72" s="20">
        <v>440668</v>
      </c>
      <c r="R72" s="20">
        <v>147141</v>
      </c>
      <c r="S72" s="20">
        <v>125091</v>
      </c>
      <c r="T72" s="20">
        <v>132485</v>
      </c>
      <c r="U72" s="20">
        <v>404717</v>
      </c>
      <c r="V72" s="20">
        <v>1610069</v>
      </c>
      <c r="W72" s="20">
        <v>3251210</v>
      </c>
      <c r="X72" s="20">
        <v>0</v>
      </c>
      <c r="Y72" s="19">
        <v>0</v>
      </c>
      <c r="Z72" s="22">
        <v>3251210</v>
      </c>
    </row>
    <row r="73" spans="1:26" ht="12.75" hidden="1">
      <c r="A73" s="38" t="s">
        <v>69</v>
      </c>
      <c r="B73" s="18">
        <v>1210267</v>
      </c>
      <c r="C73" s="18">
        <v>0</v>
      </c>
      <c r="D73" s="19">
        <v>1242429</v>
      </c>
      <c r="E73" s="20">
        <v>4593130</v>
      </c>
      <c r="F73" s="20">
        <v>111376</v>
      </c>
      <c r="G73" s="20">
        <v>113459</v>
      </c>
      <c r="H73" s="20">
        <v>109148</v>
      </c>
      <c r="I73" s="20">
        <v>333983</v>
      </c>
      <c r="J73" s="20">
        <v>112149</v>
      </c>
      <c r="K73" s="20">
        <v>113579</v>
      </c>
      <c r="L73" s="20">
        <v>114837</v>
      </c>
      <c r="M73" s="20">
        <v>340565</v>
      </c>
      <c r="N73" s="20">
        <v>118819</v>
      </c>
      <c r="O73" s="20">
        <v>115854</v>
      </c>
      <c r="P73" s="20">
        <v>119517</v>
      </c>
      <c r="Q73" s="20">
        <v>354190</v>
      </c>
      <c r="R73" s="20">
        <v>120986</v>
      </c>
      <c r="S73" s="20">
        <v>120952</v>
      </c>
      <c r="T73" s="20">
        <v>121952</v>
      </c>
      <c r="U73" s="20">
        <v>363890</v>
      </c>
      <c r="V73" s="20">
        <v>1392628</v>
      </c>
      <c r="W73" s="20">
        <v>4593130</v>
      </c>
      <c r="X73" s="20">
        <v>0</v>
      </c>
      <c r="Y73" s="19">
        <v>0</v>
      </c>
      <c r="Z73" s="22">
        <v>4593130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3764291</v>
      </c>
      <c r="C75" s="27">
        <v>0</v>
      </c>
      <c r="D75" s="28">
        <v>3880500</v>
      </c>
      <c r="E75" s="29">
        <v>4140500</v>
      </c>
      <c r="F75" s="29">
        <v>334667</v>
      </c>
      <c r="G75" s="29">
        <v>337677</v>
      </c>
      <c r="H75" s="29">
        <v>342003</v>
      </c>
      <c r="I75" s="29">
        <v>1014347</v>
      </c>
      <c r="J75" s="29">
        <v>347553</v>
      </c>
      <c r="K75" s="29">
        <v>361357</v>
      </c>
      <c r="L75" s="29">
        <v>367174</v>
      </c>
      <c r="M75" s="29">
        <v>1076084</v>
      </c>
      <c r="N75" s="29">
        <v>362967</v>
      </c>
      <c r="O75" s="29">
        <v>339091</v>
      </c>
      <c r="P75" s="29">
        <v>336216</v>
      </c>
      <c r="Q75" s="29">
        <v>1038274</v>
      </c>
      <c r="R75" s="29">
        <v>306434</v>
      </c>
      <c r="S75" s="29">
        <v>293955</v>
      </c>
      <c r="T75" s="29">
        <v>298565</v>
      </c>
      <c r="U75" s="29">
        <v>898954</v>
      </c>
      <c r="V75" s="29">
        <v>4027659</v>
      </c>
      <c r="W75" s="29">
        <v>4140500</v>
      </c>
      <c r="X75" s="29">
        <v>0</v>
      </c>
      <c r="Y75" s="28">
        <v>0</v>
      </c>
      <c r="Z75" s="30">
        <v>4140500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933210</v>
      </c>
      <c r="C83" s="18"/>
      <c r="D83" s="19">
        <v>-17018309</v>
      </c>
      <c r="E83" s="20">
        <v>3871869</v>
      </c>
      <c r="F83" s="20">
        <v>1516999</v>
      </c>
      <c r="G83" s="20">
        <v>-336504</v>
      </c>
      <c r="H83" s="20"/>
      <c r="I83" s="20">
        <v>1516999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1516999</v>
      </c>
      <c r="W83" s="20">
        <v>-205172</v>
      </c>
      <c r="X83" s="20"/>
      <c r="Y83" s="19"/>
      <c r="Z83" s="22">
        <v>3871869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1326051</v>
      </c>
      <c r="C7" s="18">
        <v>0</v>
      </c>
      <c r="D7" s="58">
        <v>2800000</v>
      </c>
      <c r="E7" s="59">
        <v>2800000</v>
      </c>
      <c r="F7" s="59">
        <v>16434</v>
      </c>
      <c r="G7" s="59">
        <v>166104</v>
      </c>
      <c r="H7" s="59">
        <v>39788</v>
      </c>
      <c r="I7" s="59">
        <v>222326</v>
      </c>
      <c r="J7" s="59">
        <v>135964</v>
      </c>
      <c r="K7" s="59">
        <v>54318</v>
      </c>
      <c r="L7" s="59">
        <v>37457</v>
      </c>
      <c r="M7" s="59">
        <v>227739</v>
      </c>
      <c r="N7" s="59">
        <v>132629</v>
      </c>
      <c r="O7" s="59">
        <v>63082</v>
      </c>
      <c r="P7" s="59">
        <v>7009</v>
      </c>
      <c r="Q7" s="59">
        <v>202720</v>
      </c>
      <c r="R7" s="59">
        <v>79237</v>
      </c>
      <c r="S7" s="59">
        <v>57178</v>
      </c>
      <c r="T7" s="59">
        <v>56905</v>
      </c>
      <c r="U7" s="59">
        <v>193320</v>
      </c>
      <c r="V7" s="59">
        <v>846105</v>
      </c>
      <c r="W7" s="59">
        <v>2800000</v>
      </c>
      <c r="X7" s="59">
        <v>-1953895</v>
      </c>
      <c r="Y7" s="60">
        <v>-69.78</v>
      </c>
      <c r="Z7" s="61">
        <v>2800000</v>
      </c>
    </row>
    <row r="8" spans="1:26" ht="12.75">
      <c r="A8" s="57" t="s">
        <v>34</v>
      </c>
      <c r="B8" s="18">
        <v>55617518</v>
      </c>
      <c r="C8" s="18">
        <v>0</v>
      </c>
      <c r="D8" s="58">
        <v>58320542</v>
      </c>
      <c r="E8" s="59">
        <v>57560900</v>
      </c>
      <c r="F8" s="59">
        <v>355424</v>
      </c>
      <c r="G8" s="59">
        <v>607728</v>
      </c>
      <c r="H8" s="59">
        <v>643155</v>
      </c>
      <c r="I8" s="59">
        <v>1606307</v>
      </c>
      <c r="J8" s="59">
        <v>21499240</v>
      </c>
      <c r="K8" s="59">
        <v>1021686</v>
      </c>
      <c r="L8" s="59">
        <v>16382947</v>
      </c>
      <c r="M8" s="59">
        <v>38903873</v>
      </c>
      <c r="N8" s="59">
        <v>677754</v>
      </c>
      <c r="O8" s="59">
        <v>-348195</v>
      </c>
      <c r="P8" s="59">
        <v>12007102</v>
      </c>
      <c r="Q8" s="59">
        <v>12336661</v>
      </c>
      <c r="R8" s="59">
        <v>247597</v>
      </c>
      <c r="S8" s="59">
        <v>221034</v>
      </c>
      <c r="T8" s="59">
        <v>1957372</v>
      </c>
      <c r="U8" s="59">
        <v>2426003</v>
      </c>
      <c r="V8" s="59">
        <v>55272844</v>
      </c>
      <c r="W8" s="59">
        <v>57560900</v>
      </c>
      <c r="X8" s="59">
        <v>-2288056</v>
      </c>
      <c r="Y8" s="60">
        <v>-3.98</v>
      </c>
      <c r="Z8" s="61">
        <v>57560900</v>
      </c>
    </row>
    <row r="9" spans="1:26" ht="12.75">
      <c r="A9" s="57" t="s">
        <v>35</v>
      </c>
      <c r="B9" s="18">
        <v>6456618</v>
      </c>
      <c r="C9" s="18">
        <v>0</v>
      </c>
      <c r="D9" s="58">
        <v>8628223</v>
      </c>
      <c r="E9" s="59">
        <v>15682710</v>
      </c>
      <c r="F9" s="59">
        <v>-276595</v>
      </c>
      <c r="G9" s="59">
        <v>668583</v>
      </c>
      <c r="H9" s="59">
        <v>362592</v>
      </c>
      <c r="I9" s="59">
        <v>754580</v>
      </c>
      <c r="J9" s="59">
        <v>255612</v>
      </c>
      <c r="K9" s="59">
        <v>215536</v>
      </c>
      <c r="L9" s="59">
        <v>1241118</v>
      </c>
      <c r="M9" s="59">
        <v>1712266</v>
      </c>
      <c r="N9" s="59">
        <v>851523</v>
      </c>
      <c r="O9" s="59">
        <v>107510</v>
      </c>
      <c r="P9" s="59">
        <v>609624</v>
      </c>
      <c r="Q9" s="59">
        <v>1568657</v>
      </c>
      <c r="R9" s="59">
        <v>1857323</v>
      </c>
      <c r="S9" s="59">
        <v>95981</v>
      </c>
      <c r="T9" s="59">
        <v>205899</v>
      </c>
      <c r="U9" s="59">
        <v>2159203</v>
      </c>
      <c r="V9" s="59">
        <v>6194706</v>
      </c>
      <c r="W9" s="59">
        <v>15682710</v>
      </c>
      <c r="X9" s="59">
        <v>-9488004</v>
      </c>
      <c r="Y9" s="60">
        <v>-60.5</v>
      </c>
      <c r="Z9" s="61">
        <v>15682710</v>
      </c>
    </row>
    <row r="10" spans="1:26" ht="20.25">
      <c r="A10" s="62" t="s">
        <v>113</v>
      </c>
      <c r="B10" s="63">
        <f>SUM(B5:B9)</f>
        <v>63400187</v>
      </c>
      <c r="C10" s="63">
        <f>SUM(C5:C9)</f>
        <v>0</v>
      </c>
      <c r="D10" s="64">
        <f aca="true" t="shared" si="0" ref="D10:Z10">SUM(D5:D9)</f>
        <v>69748765</v>
      </c>
      <c r="E10" s="65">
        <f t="shared" si="0"/>
        <v>76043610</v>
      </c>
      <c r="F10" s="65">
        <f t="shared" si="0"/>
        <v>95263</v>
      </c>
      <c r="G10" s="65">
        <f t="shared" si="0"/>
        <v>1442415</v>
      </c>
      <c r="H10" s="65">
        <f t="shared" si="0"/>
        <v>1045535</v>
      </c>
      <c r="I10" s="65">
        <f t="shared" si="0"/>
        <v>2583213</v>
      </c>
      <c r="J10" s="65">
        <f t="shared" si="0"/>
        <v>21890816</v>
      </c>
      <c r="K10" s="65">
        <f t="shared" si="0"/>
        <v>1291540</v>
      </c>
      <c r="L10" s="65">
        <f t="shared" si="0"/>
        <v>17661522</v>
      </c>
      <c r="M10" s="65">
        <f t="shared" si="0"/>
        <v>40843878</v>
      </c>
      <c r="N10" s="65">
        <f t="shared" si="0"/>
        <v>1661906</v>
      </c>
      <c r="O10" s="65">
        <f t="shared" si="0"/>
        <v>-177603</v>
      </c>
      <c r="P10" s="65">
        <f t="shared" si="0"/>
        <v>12623735</v>
      </c>
      <c r="Q10" s="65">
        <f t="shared" si="0"/>
        <v>14108038</v>
      </c>
      <c r="R10" s="65">
        <f t="shared" si="0"/>
        <v>2184157</v>
      </c>
      <c r="S10" s="65">
        <f t="shared" si="0"/>
        <v>374193</v>
      </c>
      <c r="T10" s="65">
        <f t="shared" si="0"/>
        <v>2220176</v>
      </c>
      <c r="U10" s="65">
        <f t="shared" si="0"/>
        <v>4778526</v>
      </c>
      <c r="V10" s="65">
        <f t="shared" si="0"/>
        <v>62313655</v>
      </c>
      <c r="W10" s="65">
        <f t="shared" si="0"/>
        <v>76043610</v>
      </c>
      <c r="X10" s="65">
        <f t="shared" si="0"/>
        <v>-13729955</v>
      </c>
      <c r="Y10" s="66">
        <f>+IF(W10&lt;&gt;0,(X10/W10)*100,0)</f>
        <v>-18.055369806877923</v>
      </c>
      <c r="Z10" s="67">
        <f t="shared" si="0"/>
        <v>76043610</v>
      </c>
    </row>
    <row r="11" spans="1:26" ht="12.75">
      <c r="A11" s="57" t="s">
        <v>36</v>
      </c>
      <c r="B11" s="18">
        <v>39942274</v>
      </c>
      <c r="C11" s="18">
        <v>0</v>
      </c>
      <c r="D11" s="58">
        <v>40531563</v>
      </c>
      <c r="E11" s="59">
        <v>40095214</v>
      </c>
      <c r="F11" s="59">
        <v>3615124</v>
      </c>
      <c r="G11" s="59">
        <v>3059675</v>
      </c>
      <c r="H11" s="59">
        <v>2953089</v>
      </c>
      <c r="I11" s="59">
        <v>9627888</v>
      </c>
      <c r="J11" s="59">
        <v>2470473</v>
      </c>
      <c r="K11" s="59">
        <v>4328113</v>
      </c>
      <c r="L11" s="59">
        <v>2893264</v>
      </c>
      <c r="M11" s="59">
        <v>9691850</v>
      </c>
      <c r="N11" s="59">
        <v>3006625</v>
      </c>
      <c r="O11" s="59">
        <v>2204629</v>
      </c>
      <c r="P11" s="59">
        <v>2947541</v>
      </c>
      <c r="Q11" s="59">
        <v>8158795</v>
      </c>
      <c r="R11" s="59">
        <v>3052639</v>
      </c>
      <c r="S11" s="59">
        <v>3033050</v>
      </c>
      <c r="T11" s="59">
        <v>2796350</v>
      </c>
      <c r="U11" s="59">
        <v>8882039</v>
      </c>
      <c r="V11" s="59">
        <v>36360572</v>
      </c>
      <c r="W11" s="59">
        <v>40095214</v>
      </c>
      <c r="X11" s="59">
        <v>-3734642</v>
      </c>
      <c r="Y11" s="60">
        <v>-9.31</v>
      </c>
      <c r="Z11" s="61">
        <v>40095214</v>
      </c>
    </row>
    <row r="12" spans="1:26" ht="12.75">
      <c r="A12" s="57" t="s">
        <v>37</v>
      </c>
      <c r="B12" s="18">
        <v>3118534</v>
      </c>
      <c r="C12" s="18">
        <v>0</v>
      </c>
      <c r="D12" s="58">
        <v>3380778</v>
      </c>
      <c r="E12" s="59">
        <v>3296581</v>
      </c>
      <c r="F12" s="59">
        <v>251684</v>
      </c>
      <c r="G12" s="59">
        <v>238484</v>
      </c>
      <c r="H12" s="59">
        <v>241553</v>
      </c>
      <c r="I12" s="59">
        <v>731721</v>
      </c>
      <c r="J12" s="59">
        <v>237719</v>
      </c>
      <c r="K12" s="59">
        <v>238187</v>
      </c>
      <c r="L12" s="59">
        <v>271843</v>
      </c>
      <c r="M12" s="59">
        <v>747749</v>
      </c>
      <c r="N12" s="59">
        <v>272920</v>
      </c>
      <c r="O12" s="59">
        <v>271897</v>
      </c>
      <c r="P12" s="59">
        <v>275041</v>
      </c>
      <c r="Q12" s="59">
        <v>819858</v>
      </c>
      <c r="R12" s="59">
        <v>272924</v>
      </c>
      <c r="S12" s="59">
        <v>273877</v>
      </c>
      <c r="T12" s="59">
        <v>356657</v>
      </c>
      <c r="U12" s="59">
        <v>903458</v>
      </c>
      <c r="V12" s="59">
        <v>3202786</v>
      </c>
      <c r="W12" s="59">
        <v>3296581</v>
      </c>
      <c r="X12" s="59">
        <v>-93795</v>
      </c>
      <c r="Y12" s="60">
        <v>-2.85</v>
      </c>
      <c r="Z12" s="61">
        <v>3296581</v>
      </c>
    </row>
    <row r="13" spans="1:26" ht="12.75">
      <c r="A13" s="57" t="s">
        <v>114</v>
      </c>
      <c r="B13" s="18">
        <v>1706122</v>
      </c>
      <c r="C13" s="18">
        <v>0</v>
      </c>
      <c r="D13" s="58">
        <v>1563400</v>
      </c>
      <c r="E13" s="59">
        <v>1558000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3582</v>
      </c>
      <c r="S13" s="59">
        <v>12277</v>
      </c>
      <c r="T13" s="59">
        <v>1652195</v>
      </c>
      <c r="U13" s="59">
        <v>1668054</v>
      </c>
      <c r="V13" s="59">
        <v>1668054</v>
      </c>
      <c r="W13" s="59">
        <v>1558000</v>
      </c>
      <c r="X13" s="59">
        <v>110054</v>
      </c>
      <c r="Y13" s="60">
        <v>7.06</v>
      </c>
      <c r="Z13" s="61">
        <v>1558000</v>
      </c>
    </row>
    <row r="14" spans="1:26" ht="12.75">
      <c r="A14" s="57" t="s">
        <v>38</v>
      </c>
      <c r="B14" s="18">
        <v>30305</v>
      </c>
      <c r="C14" s="18">
        <v>0</v>
      </c>
      <c r="D14" s="58">
        <v>168628</v>
      </c>
      <c r="E14" s="59">
        <v>160522</v>
      </c>
      <c r="F14" s="59">
        <v>13182</v>
      </c>
      <c r="G14" s="59">
        <v>13419</v>
      </c>
      <c r="H14" s="59">
        <v>13419</v>
      </c>
      <c r="I14" s="59">
        <v>40020</v>
      </c>
      <c r="J14" s="59">
        <v>13419</v>
      </c>
      <c r="K14" s="59">
        <v>13419</v>
      </c>
      <c r="L14" s="59">
        <v>13419</v>
      </c>
      <c r="M14" s="59">
        <v>40257</v>
      </c>
      <c r="N14" s="59">
        <v>13419</v>
      </c>
      <c r="O14" s="59">
        <v>13419</v>
      </c>
      <c r="P14" s="59">
        <v>13419</v>
      </c>
      <c r="Q14" s="59">
        <v>40257</v>
      </c>
      <c r="R14" s="59">
        <v>13419</v>
      </c>
      <c r="S14" s="59">
        <v>13419</v>
      </c>
      <c r="T14" s="59">
        <v>13419</v>
      </c>
      <c r="U14" s="59">
        <v>40257</v>
      </c>
      <c r="V14" s="59">
        <v>160791</v>
      </c>
      <c r="W14" s="59">
        <v>160522</v>
      </c>
      <c r="X14" s="59">
        <v>269</v>
      </c>
      <c r="Y14" s="60">
        <v>0.17</v>
      </c>
      <c r="Z14" s="61">
        <v>160522</v>
      </c>
    </row>
    <row r="15" spans="1:26" ht="12.75">
      <c r="A15" s="57" t="s">
        <v>39</v>
      </c>
      <c r="B15" s="18">
        <v>247380</v>
      </c>
      <c r="C15" s="18">
        <v>0</v>
      </c>
      <c r="D15" s="58">
        <v>1164329</v>
      </c>
      <c r="E15" s="59">
        <v>1382774</v>
      </c>
      <c r="F15" s="59">
        <v>18647</v>
      </c>
      <c r="G15" s="59">
        <v>229174</v>
      </c>
      <c r="H15" s="59">
        <v>118619</v>
      </c>
      <c r="I15" s="59">
        <v>366440</v>
      </c>
      <c r="J15" s="59">
        <v>210566</v>
      </c>
      <c r="K15" s="59">
        <v>166026</v>
      </c>
      <c r="L15" s="59">
        <v>86200</v>
      </c>
      <c r="M15" s="59">
        <v>462792</v>
      </c>
      <c r="N15" s="59">
        <v>19985</v>
      </c>
      <c r="O15" s="59">
        <v>71536</v>
      </c>
      <c r="P15" s="59">
        <v>53059</v>
      </c>
      <c r="Q15" s="59">
        <v>144580</v>
      </c>
      <c r="R15" s="59">
        <v>15250</v>
      </c>
      <c r="S15" s="59">
        <v>131770</v>
      </c>
      <c r="T15" s="59">
        <v>104538</v>
      </c>
      <c r="U15" s="59">
        <v>251558</v>
      </c>
      <c r="V15" s="59">
        <v>1225370</v>
      </c>
      <c r="W15" s="59">
        <v>1382774</v>
      </c>
      <c r="X15" s="59">
        <v>-157404</v>
      </c>
      <c r="Y15" s="60">
        <v>-11.38</v>
      </c>
      <c r="Z15" s="61">
        <v>1382774</v>
      </c>
    </row>
    <row r="16" spans="1:26" ht="12.75">
      <c r="A16" s="57" t="s">
        <v>34</v>
      </c>
      <c r="B16" s="18">
        <v>272539</v>
      </c>
      <c r="C16" s="18">
        <v>0</v>
      </c>
      <c r="D16" s="58">
        <v>220000</v>
      </c>
      <c r="E16" s="59">
        <v>310000</v>
      </c>
      <c r="F16" s="59">
        <v>10000</v>
      </c>
      <c r="G16" s="59">
        <v>17500</v>
      </c>
      <c r="H16" s="59">
        <v>10500</v>
      </c>
      <c r="I16" s="59">
        <v>38000</v>
      </c>
      <c r="J16" s="59">
        <v>8500</v>
      </c>
      <c r="K16" s="59">
        <v>6657</v>
      </c>
      <c r="L16" s="59">
        <v>7500</v>
      </c>
      <c r="M16" s="59">
        <v>22657</v>
      </c>
      <c r="N16" s="59">
        <v>9900</v>
      </c>
      <c r="O16" s="59">
        <v>21275</v>
      </c>
      <c r="P16" s="59">
        <v>32600</v>
      </c>
      <c r="Q16" s="59">
        <v>63775</v>
      </c>
      <c r="R16" s="59">
        <v>12000</v>
      </c>
      <c r="S16" s="59">
        <v>0</v>
      </c>
      <c r="T16" s="59">
        <v>170435</v>
      </c>
      <c r="U16" s="59">
        <v>182435</v>
      </c>
      <c r="V16" s="59">
        <v>306867</v>
      </c>
      <c r="W16" s="59">
        <v>310000</v>
      </c>
      <c r="X16" s="59">
        <v>-3133</v>
      </c>
      <c r="Y16" s="60">
        <v>-1.01</v>
      </c>
      <c r="Z16" s="61">
        <v>310000</v>
      </c>
    </row>
    <row r="17" spans="1:26" ht="12.75">
      <c r="A17" s="57" t="s">
        <v>40</v>
      </c>
      <c r="B17" s="18">
        <v>23796887</v>
      </c>
      <c r="C17" s="18">
        <v>0</v>
      </c>
      <c r="D17" s="58">
        <v>26380710</v>
      </c>
      <c r="E17" s="59">
        <v>31896709</v>
      </c>
      <c r="F17" s="59">
        <v>2028838</v>
      </c>
      <c r="G17" s="59">
        <v>1249023</v>
      </c>
      <c r="H17" s="59">
        <v>2359756</v>
      </c>
      <c r="I17" s="59">
        <v>5637617</v>
      </c>
      <c r="J17" s="59">
        <v>3243406</v>
      </c>
      <c r="K17" s="59">
        <v>2441021</v>
      </c>
      <c r="L17" s="59">
        <v>2924803</v>
      </c>
      <c r="M17" s="59">
        <v>8609230</v>
      </c>
      <c r="N17" s="59">
        <v>1903177</v>
      </c>
      <c r="O17" s="59">
        <v>1928105</v>
      </c>
      <c r="P17" s="59">
        <v>2404529</v>
      </c>
      <c r="Q17" s="59">
        <v>6235811</v>
      </c>
      <c r="R17" s="59">
        <v>1623831</v>
      </c>
      <c r="S17" s="59">
        <v>3121241</v>
      </c>
      <c r="T17" s="59">
        <v>2144753</v>
      </c>
      <c r="U17" s="59">
        <v>6889825</v>
      </c>
      <c r="V17" s="59">
        <v>27372483</v>
      </c>
      <c r="W17" s="59">
        <v>31896709</v>
      </c>
      <c r="X17" s="59">
        <v>-4524226</v>
      </c>
      <c r="Y17" s="60">
        <v>-14.18</v>
      </c>
      <c r="Z17" s="61">
        <v>31896709</v>
      </c>
    </row>
    <row r="18" spans="1:26" ht="12.75">
      <c r="A18" s="68" t="s">
        <v>41</v>
      </c>
      <c r="B18" s="69">
        <f>SUM(B11:B17)</f>
        <v>69114041</v>
      </c>
      <c r="C18" s="69">
        <f>SUM(C11:C17)</f>
        <v>0</v>
      </c>
      <c r="D18" s="70">
        <f aca="true" t="shared" si="1" ref="D18:Z18">SUM(D11:D17)</f>
        <v>73409408</v>
      </c>
      <c r="E18" s="71">
        <f t="shared" si="1"/>
        <v>78699800</v>
      </c>
      <c r="F18" s="71">
        <f t="shared" si="1"/>
        <v>5937475</v>
      </c>
      <c r="G18" s="71">
        <f t="shared" si="1"/>
        <v>4807275</v>
      </c>
      <c r="H18" s="71">
        <f t="shared" si="1"/>
        <v>5696936</v>
      </c>
      <c r="I18" s="71">
        <f t="shared" si="1"/>
        <v>16441686</v>
      </c>
      <c r="J18" s="71">
        <f t="shared" si="1"/>
        <v>6184083</v>
      </c>
      <c r="K18" s="71">
        <f t="shared" si="1"/>
        <v>7193423</v>
      </c>
      <c r="L18" s="71">
        <f t="shared" si="1"/>
        <v>6197029</v>
      </c>
      <c r="M18" s="71">
        <f t="shared" si="1"/>
        <v>19574535</v>
      </c>
      <c r="N18" s="71">
        <f t="shared" si="1"/>
        <v>5226026</v>
      </c>
      <c r="O18" s="71">
        <f t="shared" si="1"/>
        <v>4510861</v>
      </c>
      <c r="P18" s="71">
        <f t="shared" si="1"/>
        <v>5726189</v>
      </c>
      <c r="Q18" s="71">
        <f t="shared" si="1"/>
        <v>15463076</v>
      </c>
      <c r="R18" s="71">
        <f t="shared" si="1"/>
        <v>4993645</v>
      </c>
      <c r="S18" s="71">
        <f t="shared" si="1"/>
        <v>6585634</v>
      </c>
      <c r="T18" s="71">
        <f t="shared" si="1"/>
        <v>7238347</v>
      </c>
      <c r="U18" s="71">
        <f t="shared" si="1"/>
        <v>18817626</v>
      </c>
      <c r="V18" s="71">
        <f t="shared" si="1"/>
        <v>70296923</v>
      </c>
      <c r="W18" s="71">
        <f t="shared" si="1"/>
        <v>78699800</v>
      </c>
      <c r="X18" s="71">
        <f t="shared" si="1"/>
        <v>-8402877</v>
      </c>
      <c r="Y18" s="66">
        <f>+IF(W18&lt;&gt;0,(X18/W18)*100,0)</f>
        <v>-10.677126244285246</v>
      </c>
      <c r="Z18" s="72">
        <f t="shared" si="1"/>
        <v>78699800</v>
      </c>
    </row>
    <row r="19" spans="1:26" ht="12.75">
      <c r="A19" s="68" t="s">
        <v>42</v>
      </c>
      <c r="B19" s="73">
        <f>+B10-B18</f>
        <v>-5713854</v>
      </c>
      <c r="C19" s="73">
        <f>+C10-C18</f>
        <v>0</v>
      </c>
      <c r="D19" s="74">
        <f aca="true" t="shared" si="2" ref="D19:Z19">+D10-D18</f>
        <v>-3660643</v>
      </c>
      <c r="E19" s="75">
        <f t="shared" si="2"/>
        <v>-2656190</v>
      </c>
      <c r="F19" s="75">
        <f t="shared" si="2"/>
        <v>-5842212</v>
      </c>
      <c r="G19" s="75">
        <f t="shared" si="2"/>
        <v>-3364860</v>
      </c>
      <c r="H19" s="75">
        <f t="shared" si="2"/>
        <v>-4651401</v>
      </c>
      <c r="I19" s="75">
        <f t="shared" si="2"/>
        <v>-13858473</v>
      </c>
      <c r="J19" s="75">
        <f t="shared" si="2"/>
        <v>15706733</v>
      </c>
      <c r="K19" s="75">
        <f t="shared" si="2"/>
        <v>-5901883</v>
      </c>
      <c r="L19" s="75">
        <f t="shared" si="2"/>
        <v>11464493</v>
      </c>
      <c r="M19" s="75">
        <f t="shared" si="2"/>
        <v>21269343</v>
      </c>
      <c r="N19" s="75">
        <f t="shared" si="2"/>
        <v>-3564120</v>
      </c>
      <c r="O19" s="75">
        <f t="shared" si="2"/>
        <v>-4688464</v>
      </c>
      <c r="P19" s="75">
        <f t="shared" si="2"/>
        <v>6897546</v>
      </c>
      <c r="Q19" s="75">
        <f t="shared" si="2"/>
        <v>-1355038</v>
      </c>
      <c r="R19" s="75">
        <f t="shared" si="2"/>
        <v>-2809488</v>
      </c>
      <c r="S19" s="75">
        <f t="shared" si="2"/>
        <v>-6211441</v>
      </c>
      <c r="T19" s="75">
        <f t="shared" si="2"/>
        <v>-5018171</v>
      </c>
      <c r="U19" s="75">
        <f t="shared" si="2"/>
        <v>-14039100</v>
      </c>
      <c r="V19" s="75">
        <f t="shared" si="2"/>
        <v>-7983268</v>
      </c>
      <c r="W19" s="75">
        <f>IF(E10=E18,0,W10-W18)</f>
        <v>-2656190</v>
      </c>
      <c r="X19" s="75">
        <f t="shared" si="2"/>
        <v>-5327078</v>
      </c>
      <c r="Y19" s="76">
        <f>+IF(W19&lt;&gt;0,(X19/W19)*100,0)</f>
        <v>200.55334896976498</v>
      </c>
      <c r="Z19" s="77">
        <f t="shared" si="2"/>
        <v>-2656190</v>
      </c>
    </row>
    <row r="20" spans="1:26" ht="20.25">
      <c r="A20" s="78" t="s">
        <v>43</v>
      </c>
      <c r="B20" s="79">
        <v>0</v>
      </c>
      <c r="C20" s="79">
        <v>0</v>
      </c>
      <c r="D20" s="80">
        <v>200000</v>
      </c>
      <c r="E20" s="81">
        <v>93100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93100</v>
      </c>
      <c r="X20" s="81">
        <v>-93100</v>
      </c>
      <c r="Y20" s="82">
        <v>-100</v>
      </c>
      <c r="Z20" s="83">
        <v>93100</v>
      </c>
    </row>
    <row r="21" spans="1:26" ht="41.25">
      <c r="A21" s="84" t="s">
        <v>115</v>
      </c>
      <c r="B21" s="85">
        <v>439288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-5274566</v>
      </c>
      <c r="C22" s="91">
        <f>SUM(C19:C21)</f>
        <v>0</v>
      </c>
      <c r="D22" s="92">
        <f aca="true" t="shared" si="3" ref="D22:Z22">SUM(D19:D21)</f>
        <v>-3460643</v>
      </c>
      <c r="E22" s="93">
        <f t="shared" si="3"/>
        <v>-2563090</v>
      </c>
      <c r="F22" s="93">
        <f t="shared" si="3"/>
        <v>-5842212</v>
      </c>
      <c r="G22" s="93">
        <f t="shared" si="3"/>
        <v>-3364860</v>
      </c>
      <c r="H22" s="93">
        <f t="shared" si="3"/>
        <v>-4651401</v>
      </c>
      <c r="I22" s="93">
        <f t="shared" si="3"/>
        <v>-13858473</v>
      </c>
      <c r="J22" s="93">
        <f t="shared" si="3"/>
        <v>15706733</v>
      </c>
      <c r="K22" s="93">
        <f t="shared" si="3"/>
        <v>-5901883</v>
      </c>
      <c r="L22" s="93">
        <f t="shared" si="3"/>
        <v>11464493</v>
      </c>
      <c r="M22" s="93">
        <f t="shared" si="3"/>
        <v>21269343</v>
      </c>
      <c r="N22" s="93">
        <f t="shared" si="3"/>
        <v>-3564120</v>
      </c>
      <c r="O22" s="93">
        <f t="shared" si="3"/>
        <v>-4688464</v>
      </c>
      <c r="P22" s="93">
        <f t="shared" si="3"/>
        <v>6897546</v>
      </c>
      <c r="Q22" s="93">
        <f t="shared" si="3"/>
        <v>-1355038</v>
      </c>
      <c r="R22" s="93">
        <f t="shared" si="3"/>
        <v>-2809488</v>
      </c>
      <c r="S22" s="93">
        <f t="shared" si="3"/>
        <v>-6211441</v>
      </c>
      <c r="T22" s="93">
        <f t="shared" si="3"/>
        <v>-5018171</v>
      </c>
      <c r="U22" s="93">
        <f t="shared" si="3"/>
        <v>-14039100</v>
      </c>
      <c r="V22" s="93">
        <f t="shared" si="3"/>
        <v>-7983268</v>
      </c>
      <c r="W22" s="93">
        <f t="shared" si="3"/>
        <v>-2563090</v>
      </c>
      <c r="X22" s="93">
        <f t="shared" si="3"/>
        <v>-5420178</v>
      </c>
      <c r="Y22" s="94">
        <f>+IF(W22&lt;&gt;0,(X22/W22)*100,0)</f>
        <v>211.47045168136898</v>
      </c>
      <c r="Z22" s="95">
        <f t="shared" si="3"/>
        <v>-2563090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-5274566</v>
      </c>
      <c r="C24" s="73">
        <f>SUM(C22:C23)</f>
        <v>0</v>
      </c>
      <c r="D24" s="74">
        <f aca="true" t="shared" si="4" ref="D24:Z24">SUM(D22:D23)</f>
        <v>-3460643</v>
      </c>
      <c r="E24" s="75">
        <f t="shared" si="4"/>
        <v>-2563090</v>
      </c>
      <c r="F24" s="75">
        <f t="shared" si="4"/>
        <v>-5842212</v>
      </c>
      <c r="G24" s="75">
        <f t="shared" si="4"/>
        <v>-3364860</v>
      </c>
      <c r="H24" s="75">
        <f t="shared" si="4"/>
        <v>-4651401</v>
      </c>
      <c r="I24" s="75">
        <f t="shared" si="4"/>
        <v>-13858473</v>
      </c>
      <c r="J24" s="75">
        <f t="shared" si="4"/>
        <v>15706733</v>
      </c>
      <c r="K24" s="75">
        <f t="shared" si="4"/>
        <v>-5901883</v>
      </c>
      <c r="L24" s="75">
        <f t="shared" si="4"/>
        <v>11464493</v>
      </c>
      <c r="M24" s="75">
        <f t="shared" si="4"/>
        <v>21269343</v>
      </c>
      <c r="N24" s="75">
        <f t="shared" si="4"/>
        <v>-3564120</v>
      </c>
      <c r="O24" s="75">
        <f t="shared" si="4"/>
        <v>-4688464</v>
      </c>
      <c r="P24" s="75">
        <f t="shared" si="4"/>
        <v>6897546</v>
      </c>
      <c r="Q24" s="75">
        <f t="shared" si="4"/>
        <v>-1355038</v>
      </c>
      <c r="R24" s="75">
        <f t="shared" si="4"/>
        <v>-2809488</v>
      </c>
      <c r="S24" s="75">
        <f t="shared" si="4"/>
        <v>-6211441</v>
      </c>
      <c r="T24" s="75">
        <f t="shared" si="4"/>
        <v>-5018171</v>
      </c>
      <c r="U24" s="75">
        <f t="shared" si="4"/>
        <v>-14039100</v>
      </c>
      <c r="V24" s="75">
        <f t="shared" si="4"/>
        <v>-7983268</v>
      </c>
      <c r="W24" s="75">
        <f t="shared" si="4"/>
        <v>-2563090</v>
      </c>
      <c r="X24" s="75">
        <f t="shared" si="4"/>
        <v>-5420178</v>
      </c>
      <c r="Y24" s="76">
        <f>+IF(W24&lt;&gt;0,(X24/W24)*100,0)</f>
        <v>211.47045168136898</v>
      </c>
      <c r="Z24" s="77">
        <f t="shared" si="4"/>
        <v>-2563090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4299362</v>
      </c>
      <c r="C27" s="21">
        <v>0</v>
      </c>
      <c r="D27" s="103">
        <v>359000</v>
      </c>
      <c r="E27" s="104">
        <v>666130</v>
      </c>
      <c r="F27" s="104">
        <v>0</v>
      </c>
      <c r="G27" s="104">
        <v>12285</v>
      </c>
      <c r="H27" s="104">
        <v>0</v>
      </c>
      <c r="I27" s="104">
        <v>12285</v>
      </c>
      <c r="J27" s="104">
        <v>9452</v>
      </c>
      <c r="K27" s="104">
        <v>98549</v>
      </c>
      <c r="L27" s="104">
        <v>3009</v>
      </c>
      <c r="M27" s="104">
        <v>111010</v>
      </c>
      <c r="N27" s="104">
        <v>9900</v>
      </c>
      <c r="O27" s="104">
        <v>14415</v>
      </c>
      <c r="P27" s="104">
        <v>0</v>
      </c>
      <c r="Q27" s="104">
        <v>24315</v>
      </c>
      <c r="R27" s="104">
        <v>-3318</v>
      </c>
      <c r="S27" s="104">
        <v>-877</v>
      </c>
      <c r="T27" s="104">
        <v>106011</v>
      </c>
      <c r="U27" s="104">
        <v>101816</v>
      </c>
      <c r="V27" s="104">
        <v>249426</v>
      </c>
      <c r="W27" s="104">
        <v>666130</v>
      </c>
      <c r="X27" s="104">
        <v>-416704</v>
      </c>
      <c r="Y27" s="105">
        <v>-62.56</v>
      </c>
      <c r="Z27" s="106">
        <v>666130</v>
      </c>
    </row>
    <row r="28" spans="1:26" ht="12.75">
      <c r="A28" s="107" t="s">
        <v>47</v>
      </c>
      <c r="B28" s="18">
        <v>111679</v>
      </c>
      <c r="C28" s="18">
        <v>0</v>
      </c>
      <c r="D28" s="58">
        <v>200000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4055890</v>
      </c>
      <c r="C31" s="18">
        <v>0</v>
      </c>
      <c r="D31" s="58">
        <v>159000</v>
      </c>
      <c r="E31" s="59">
        <v>666130</v>
      </c>
      <c r="F31" s="59">
        <v>0</v>
      </c>
      <c r="G31" s="59">
        <v>12285</v>
      </c>
      <c r="H31" s="59">
        <v>0</v>
      </c>
      <c r="I31" s="59">
        <v>12285</v>
      </c>
      <c r="J31" s="59">
        <v>9452</v>
      </c>
      <c r="K31" s="59">
        <v>98549</v>
      </c>
      <c r="L31" s="59">
        <v>3009</v>
      </c>
      <c r="M31" s="59">
        <v>111010</v>
      </c>
      <c r="N31" s="59">
        <v>9900</v>
      </c>
      <c r="O31" s="59">
        <v>14415</v>
      </c>
      <c r="P31" s="59">
        <v>0</v>
      </c>
      <c r="Q31" s="59">
        <v>24315</v>
      </c>
      <c r="R31" s="59">
        <v>-3318</v>
      </c>
      <c r="S31" s="59">
        <v>-877</v>
      </c>
      <c r="T31" s="59">
        <v>106011</v>
      </c>
      <c r="U31" s="59">
        <v>101816</v>
      </c>
      <c r="V31" s="59">
        <v>249426</v>
      </c>
      <c r="W31" s="59">
        <v>666130</v>
      </c>
      <c r="X31" s="59">
        <v>-416704</v>
      </c>
      <c r="Y31" s="60">
        <v>-62.56</v>
      </c>
      <c r="Z31" s="61">
        <v>666130</v>
      </c>
    </row>
    <row r="32" spans="1:26" ht="12.75">
      <c r="A32" s="68" t="s">
        <v>50</v>
      </c>
      <c r="B32" s="21">
        <f>SUM(B28:B31)</f>
        <v>4167569</v>
      </c>
      <c r="C32" s="21">
        <f>SUM(C28:C31)</f>
        <v>0</v>
      </c>
      <c r="D32" s="103">
        <f aca="true" t="shared" si="5" ref="D32:Z32">SUM(D28:D31)</f>
        <v>359000</v>
      </c>
      <c r="E32" s="104">
        <f t="shared" si="5"/>
        <v>666130</v>
      </c>
      <c r="F32" s="104">
        <f t="shared" si="5"/>
        <v>0</v>
      </c>
      <c r="G32" s="104">
        <f t="shared" si="5"/>
        <v>12285</v>
      </c>
      <c r="H32" s="104">
        <f t="shared" si="5"/>
        <v>0</v>
      </c>
      <c r="I32" s="104">
        <f t="shared" si="5"/>
        <v>12285</v>
      </c>
      <c r="J32" s="104">
        <f t="shared" si="5"/>
        <v>9452</v>
      </c>
      <c r="K32" s="104">
        <f t="shared" si="5"/>
        <v>98549</v>
      </c>
      <c r="L32" s="104">
        <f t="shared" si="5"/>
        <v>3009</v>
      </c>
      <c r="M32" s="104">
        <f t="shared" si="5"/>
        <v>111010</v>
      </c>
      <c r="N32" s="104">
        <f t="shared" si="5"/>
        <v>9900</v>
      </c>
      <c r="O32" s="104">
        <f t="shared" si="5"/>
        <v>14415</v>
      </c>
      <c r="P32" s="104">
        <f t="shared" si="5"/>
        <v>0</v>
      </c>
      <c r="Q32" s="104">
        <f t="shared" si="5"/>
        <v>24315</v>
      </c>
      <c r="R32" s="104">
        <f t="shared" si="5"/>
        <v>-3318</v>
      </c>
      <c r="S32" s="104">
        <f t="shared" si="5"/>
        <v>-877</v>
      </c>
      <c r="T32" s="104">
        <f t="shared" si="5"/>
        <v>106011</v>
      </c>
      <c r="U32" s="104">
        <f t="shared" si="5"/>
        <v>101816</v>
      </c>
      <c r="V32" s="104">
        <f t="shared" si="5"/>
        <v>249426</v>
      </c>
      <c r="W32" s="104">
        <f t="shared" si="5"/>
        <v>666130</v>
      </c>
      <c r="X32" s="104">
        <f t="shared" si="5"/>
        <v>-416704</v>
      </c>
      <c r="Y32" s="105">
        <f>+IF(W32&lt;&gt;0,(X32/W32)*100,0)</f>
        <v>-62.55595754582439</v>
      </c>
      <c r="Z32" s="106">
        <f t="shared" si="5"/>
        <v>666130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9939342</v>
      </c>
      <c r="C35" s="18">
        <v>0</v>
      </c>
      <c r="D35" s="58">
        <v>14606323</v>
      </c>
      <c r="E35" s="59">
        <v>12711280</v>
      </c>
      <c r="F35" s="59">
        <v>22810549</v>
      </c>
      <c r="G35" s="59">
        <v>1159119</v>
      </c>
      <c r="H35" s="59">
        <v>-4829978</v>
      </c>
      <c r="I35" s="59">
        <v>19139690</v>
      </c>
      <c r="J35" s="59">
        <v>-5260655</v>
      </c>
      <c r="K35" s="59">
        <v>-6625461</v>
      </c>
      <c r="L35" s="59">
        <v>12431629</v>
      </c>
      <c r="M35" s="59">
        <v>545513</v>
      </c>
      <c r="N35" s="59">
        <v>-4938478</v>
      </c>
      <c r="O35" s="59">
        <v>-3340193</v>
      </c>
      <c r="P35" s="59">
        <v>6870641</v>
      </c>
      <c r="Q35" s="59">
        <v>-1408030</v>
      </c>
      <c r="R35" s="59">
        <v>-3182327</v>
      </c>
      <c r="S35" s="59">
        <v>-4786953</v>
      </c>
      <c r="T35" s="59">
        <v>-5299795</v>
      </c>
      <c r="U35" s="59">
        <v>-13269075</v>
      </c>
      <c r="V35" s="59">
        <v>5008098</v>
      </c>
      <c r="W35" s="59">
        <v>12711280</v>
      </c>
      <c r="X35" s="59">
        <v>-7703182</v>
      </c>
      <c r="Y35" s="60">
        <v>-60.6</v>
      </c>
      <c r="Z35" s="61">
        <v>12711280</v>
      </c>
    </row>
    <row r="36" spans="1:26" ht="12.75">
      <c r="A36" s="57" t="s">
        <v>53</v>
      </c>
      <c r="B36" s="18">
        <v>9012217</v>
      </c>
      <c r="C36" s="18">
        <v>0</v>
      </c>
      <c r="D36" s="58">
        <v>7572359</v>
      </c>
      <c r="E36" s="59">
        <v>8326560</v>
      </c>
      <c r="F36" s="59">
        <v>8154120</v>
      </c>
      <c r="G36" s="59">
        <v>870380</v>
      </c>
      <c r="H36" s="59">
        <v>0</v>
      </c>
      <c r="I36" s="59">
        <v>9024500</v>
      </c>
      <c r="J36" s="59">
        <v>9452</v>
      </c>
      <c r="K36" s="59">
        <v>98549</v>
      </c>
      <c r="L36" s="59">
        <v>3009</v>
      </c>
      <c r="M36" s="59">
        <v>111010</v>
      </c>
      <c r="N36" s="59">
        <v>9900</v>
      </c>
      <c r="O36" s="59">
        <v>14415</v>
      </c>
      <c r="P36" s="59">
        <v>0</v>
      </c>
      <c r="Q36" s="59">
        <v>24315</v>
      </c>
      <c r="R36" s="59">
        <v>-21288</v>
      </c>
      <c r="S36" s="59">
        <v>-1456330</v>
      </c>
      <c r="T36" s="59">
        <v>-171494</v>
      </c>
      <c r="U36" s="59">
        <v>-1649112</v>
      </c>
      <c r="V36" s="59">
        <v>7510713</v>
      </c>
      <c r="W36" s="59">
        <v>8326560</v>
      </c>
      <c r="X36" s="59">
        <v>-815847</v>
      </c>
      <c r="Y36" s="60">
        <v>-9.8</v>
      </c>
      <c r="Z36" s="61">
        <v>8326560</v>
      </c>
    </row>
    <row r="37" spans="1:26" ht="12.75">
      <c r="A37" s="57" t="s">
        <v>54</v>
      </c>
      <c r="B37" s="18">
        <v>7634980</v>
      </c>
      <c r="C37" s="18">
        <v>0</v>
      </c>
      <c r="D37" s="58">
        <v>9759224</v>
      </c>
      <c r="E37" s="59">
        <v>9936170</v>
      </c>
      <c r="F37" s="59">
        <v>27325420</v>
      </c>
      <c r="G37" s="59">
        <v>3559237</v>
      </c>
      <c r="H37" s="59">
        <v>-178471</v>
      </c>
      <c r="I37" s="59">
        <v>30706186</v>
      </c>
      <c r="J37" s="59">
        <v>-20959959</v>
      </c>
      <c r="K37" s="59">
        <v>-625023</v>
      </c>
      <c r="L37" s="59">
        <v>981586</v>
      </c>
      <c r="M37" s="59">
        <v>-20603396</v>
      </c>
      <c r="N37" s="59">
        <v>-1364458</v>
      </c>
      <c r="O37" s="59">
        <v>1362682</v>
      </c>
      <c r="P37" s="59">
        <v>-161411</v>
      </c>
      <c r="Q37" s="59">
        <v>-163187</v>
      </c>
      <c r="R37" s="59">
        <v>-379744</v>
      </c>
      <c r="S37" s="59">
        <v>-31847</v>
      </c>
      <c r="T37" s="59">
        <v>-1827952</v>
      </c>
      <c r="U37" s="59">
        <v>-2239543</v>
      </c>
      <c r="V37" s="59">
        <v>7700060</v>
      </c>
      <c r="W37" s="59">
        <v>9936170</v>
      </c>
      <c r="X37" s="59">
        <v>-2236110</v>
      </c>
      <c r="Y37" s="60">
        <v>-22.5</v>
      </c>
      <c r="Z37" s="61">
        <v>9936170</v>
      </c>
    </row>
    <row r="38" spans="1:26" ht="12.75">
      <c r="A38" s="57" t="s">
        <v>55</v>
      </c>
      <c r="B38" s="18">
        <v>21867085</v>
      </c>
      <c r="C38" s="18">
        <v>0</v>
      </c>
      <c r="D38" s="58">
        <v>19731202</v>
      </c>
      <c r="E38" s="59">
        <v>24289091</v>
      </c>
      <c r="F38" s="59">
        <v>18343716</v>
      </c>
      <c r="G38" s="59">
        <v>3523368</v>
      </c>
      <c r="H38" s="59">
        <v>0</v>
      </c>
      <c r="I38" s="59">
        <v>21867084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21867084</v>
      </c>
      <c r="W38" s="59">
        <v>24289091</v>
      </c>
      <c r="X38" s="59">
        <v>-2422007</v>
      </c>
      <c r="Y38" s="60">
        <v>-9.97</v>
      </c>
      <c r="Z38" s="61">
        <v>24289091</v>
      </c>
    </row>
    <row r="39" spans="1:26" ht="12.75">
      <c r="A39" s="57" t="s">
        <v>56</v>
      </c>
      <c r="B39" s="18">
        <v>-10550500</v>
      </c>
      <c r="C39" s="18">
        <v>0</v>
      </c>
      <c r="D39" s="58">
        <v>-7311744</v>
      </c>
      <c r="E39" s="59">
        <v>-13439289</v>
      </c>
      <c r="F39" s="59">
        <v>-14704468</v>
      </c>
      <c r="G39" s="59">
        <v>-5053103</v>
      </c>
      <c r="H39" s="59">
        <v>-4651505</v>
      </c>
      <c r="I39" s="59">
        <v>-24409076</v>
      </c>
      <c r="J39" s="59">
        <v>15708755</v>
      </c>
      <c r="K39" s="59">
        <v>-5901890</v>
      </c>
      <c r="L39" s="59">
        <v>11453050</v>
      </c>
      <c r="M39" s="59">
        <v>21259915</v>
      </c>
      <c r="N39" s="59">
        <v>-3564116</v>
      </c>
      <c r="O39" s="59">
        <v>-4688458</v>
      </c>
      <c r="P39" s="59">
        <v>7032049</v>
      </c>
      <c r="Q39" s="59">
        <v>-1220525</v>
      </c>
      <c r="R39" s="59">
        <v>-2823875</v>
      </c>
      <c r="S39" s="59">
        <v>-6211439</v>
      </c>
      <c r="T39" s="59">
        <v>-3643340</v>
      </c>
      <c r="U39" s="59">
        <v>-12678654</v>
      </c>
      <c r="V39" s="59">
        <v>-17048340</v>
      </c>
      <c r="W39" s="59">
        <v>-13439289</v>
      </c>
      <c r="X39" s="59">
        <v>-3609051</v>
      </c>
      <c r="Y39" s="60">
        <v>26.85</v>
      </c>
      <c r="Z39" s="61">
        <v>-13439289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-67780603</v>
      </c>
      <c r="C42" s="18">
        <v>0</v>
      </c>
      <c r="D42" s="58">
        <v>-71726008</v>
      </c>
      <c r="E42" s="59">
        <v>-76995800</v>
      </c>
      <c r="F42" s="59">
        <v>-5927475</v>
      </c>
      <c r="G42" s="59">
        <v>-4797775</v>
      </c>
      <c r="H42" s="59">
        <v>-5694436</v>
      </c>
      <c r="I42" s="59">
        <v>-16419686</v>
      </c>
      <c r="J42" s="59">
        <v>-6175583</v>
      </c>
      <c r="K42" s="59">
        <v>-7186766</v>
      </c>
      <c r="L42" s="59">
        <v>-6189529</v>
      </c>
      <c r="M42" s="59">
        <v>-19551878</v>
      </c>
      <c r="N42" s="59">
        <v>-5216126</v>
      </c>
      <c r="O42" s="59">
        <v>-4489586</v>
      </c>
      <c r="P42" s="59">
        <v>-5693589</v>
      </c>
      <c r="Q42" s="59">
        <v>-15399301</v>
      </c>
      <c r="R42" s="59">
        <v>-4990063</v>
      </c>
      <c r="S42" s="59">
        <v>-5130180</v>
      </c>
      <c r="T42" s="59">
        <v>-5550579</v>
      </c>
      <c r="U42" s="59">
        <v>-15670822</v>
      </c>
      <c r="V42" s="59">
        <v>-67041687</v>
      </c>
      <c r="W42" s="59">
        <v>-76995800</v>
      </c>
      <c r="X42" s="59">
        <v>9954113</v>
      </c>
      <c r="Y42" s="60">
        <v>-12.93</v>
      </c>
      <c r="Z42" s="61">
        <v>-76995800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244870</v>
      </c>
      <c r="C44" s="18">
        <v>0</v>
      </c>
      <c r="D44" s="58">
        <v>-244870</v>
      </c>
      <c r="E44" s="59">
        <v>-244870</v>
      </c>
      <c r="F44" s="59">
        <v>66139</v>
      </c>
      <c r="G44" s="59">
        <v>112592</v>
      </c>
      <c r="H44" s="59">
        <v>-178731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-244870</v>
      </c>
      <c r="X44" s="59">
        <v>244870</v>
      </c>
      <c r="Y44" s="60">
        <v>-100</v>
      </c>
      <c r="Z44" s="61">
        <v>-244870</v>
      </c>
    </row>
    <row r="45" spans="1:26" ht="12.75">
      <c r="A45" s="68" t="s">
        <v>61</v>
      </c>
      <c r="B45" s="21">
        <v>-56066381</v>
      </c>
      <c r="C45" s="21">
        <v>0</v>
      </c>
      <c r="D45" s="103">
        <v>-58037835</v>
      </c>
      <c r="E45" s="104">
        <v>-65202670</v>
      </c>
      <c r="F45" s="104">
        <v>1081261</v>
      </c>
      <c r="G45" s="104">
        <f>+F45+G42+G43+G44+G83</f>
        <v>-3009020</v>
      </c>
      <c r="H45" s="104">
        <f>+G45+H42+H43+H44+H83</f>
        <v>-8882187</v>
      </c>
      <c r="I45" s="104">
        <f>+H45</f>
        <v>-8882187</v>
      </c>
      <c r="J45" s="104">
        <f>+H45+J42+J43+J44+J83</f>
        <v>-15057770</v>
      </c>
      <c r="K45" s="104">
        <f>+J45+K42+K43+K44+K83</f>
        <v>-22244536</v>
      </c>
      <c r="L45" s="104">
        <f>+K45+L42+L43+L44+L83</f>
        <v>-28434065</v>
      </c>
      <c r="M45" s="104">
        <f>+L45</f>
        <v>-28434065</v>
      </c>
      <c r="N45" s="104">
        <f>+L45+N42+N43+N44+N83</f>
        <v>-33650191</v>
      </c>
      <c r="O45" s="104">
        <f>+N45+O42+O43+O44+O83</f>
        <v>-38139777</v>
      </c>
      <c r="P45" s="104">
        <f>+O45+P42+P43+P44+P83</f>
        <v>-43833366</v>
      </c>
      <c r="Q45" s="104">
        <f>+P45</f>
        <v>-43833366</v>
      </c>
      <c r="R45" s="104">
        <f>+P45+R42+R43+R44+R83</f>
        <v>-48823429</v>
      </c>
      <c r="S45" s="104">
        <f>+R45+S42+S43+S44+S83</f>
        <v>-53953609</v>
      </c>
      <c r="T45" s="104">
        <f>+S45+T42+T43+T44+T83</f>
        <v>-59504188</v>
      </c>
      <c r="U45" s="104">
        <f>+T45</f>
        <v>-59504188</v>
      </c>
      <c r="V45" s="104">
        <f>+U45</f>
        <v>-59504188</v>
      </c>
      <c r="W45" s="104">
        <f>+W83+W42+W43+W44</f>
        <v>-76075737</v>
      </c>
      <c r="X45" s="104">
        <f>+V45-W45</f>
        <v>16571549</v>
      </c>
      <c r="Y45" s="105">
        <f>+IF(W45&lt;&gt;0,+(X45/W45)*100,0)</f>
        <v>-21.78296215520068</v>
      </c>
      <c r="Z45" s="106">
        <v>-65202670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82908</v>
      </c>
      <c r="C75" s="27">
        <v>0</v>
      </c>
      <c r="D75" s="28">
        <v>60000</v>
      </c>
      <c r="E75" s="29">
        <v>60000</v>
      </c>
      <c r="F75" s="29">
        <v>6725</v>
      </c>
      <c r="G75" s="29">
        <v>5541</v>
      </c>
      <c r="H75" s="29">
        <v>5660</v>
      </c>
      <c r="I75" s="29">
        <v>17926</v>
      </c>
      <c r="J75" s="29">
        <v>5833</v>
      </c>
      <c r="K75" s="29">
        <v>6323</v>
      </c>
      <c r="L75" s="29">
        <v>6574</v>
      </c>
      <c r="M75" s="29">
        <v>18730</v>
      </c>
      <c r="N75" s="29">
        <v>6707</v>
      </c>
      <c r="O75" s="29">
        <v>7234</v>
      </c>
      <c r="P75" s="29">
        <v>0</v>
      </c>
      <c r="Q75" s="29">
        <v>13941</v>
      </c>
      <c r="R75" s="29">
        <v>13125</v>
      </c>
      <c r="S75" s="29">
        <v>6057</v>
      </c>
      <c r="T75" s="29">
        <v>5910</v>
      </c>
      <c r="U75" s="29">
        <v>25092</v>
      </c>
      <c r="V75" s="29">
        <v>75689</v>
      </c>
      <c r="W75" s="29">
        <v>60000</v>
      </c>
      <c r="X75" s="29">
        <v>0</v>
      </c>
      <c r="Y75" s="28">
        <v>0</v>
      </c>
      <c r="Z75" s="30">
        <v>60000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11469352</v>
      </c>
      <c r="C83" s="18"/>
      <c r="D83" s="19">
        <v>13933043</v>
      </c>
      <c r="E83" s="20">
        <v>12038000</v>
      </c>
      <c r="F83" s="20">
        <v>6942597</v>
      </c>
      <c r="G83" s="20">
        <v>594902</v>
      </c>
      <c r="H83" s="20"/>
      <c r="I83" s="20">
        <v>6942597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6942597</v>
      </c>
      <c r="W83" s="20">
        <v>1164933</v>
      </c>
      <c r="X83" s="20"/>
      <c r="Y83" s="19"/>
      <c r="Z83" s="22">
        <v>12038000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9260355</v>
      </c>
      <c r="C5" s="18">
        <v>0</v>
      </c>
      <c r="D5" s="58">
        <v>9636098</v>
      </c>
      <c r="E5" s="59">
        <v>21200088</v>
      </c>
      <c r="F5" s="59">
        <v>70623623</v>
      </c>
      <c r="G5" s="59">
        <v>77</v>
      </c>
      <c r="H5" s="59">
        <v>-49400941</v>
      </c>
      <c r="I5" s="59">
        <v>21222759</v>
      </c>
      <c r="J5" s="59">
        <v>-723442</v>
      </c>
      <c r="K5" s="59">
        <v>-524504</v>
      </c>
      <c r="L5" s="59">
        <v>-88271</v>
      </c>
      <c r="M5" s="59">
        <v>-1336217</v>
      </c>
      <c r="N5" s="59">
        <v>2588725</v>
      </c>
      <c r="O5" s="59">
        <v>-1248265</v>
      </c>
      <c r="P5" s="59">
        <v>4388</v>
      </c>
      <c r="Q5" s="59">
        <v>1344848</v>
      </c>
      <c r="R5" s="59">
        <v>-67445</v>
      </c>
      <c r="S5" s="59">
        <v>-1843</v>
      </c>
      <c r="T5" s="59">
        <v>-18287</v>
      </c>
      <c r="U5" s="59">
        <v>-87575</v>
      </c>
      <c r="V5" s="59">
        <v>21143815</v>
      </c>
      <c r="W5" s="59">
        <v>21200088</v>
      </c>
      <c r="X5" s="59">
        <v>-56273</v>
      </c>
      <c r="Y5" s="60">
        <v>-0.27</v>
      </c>
      <c r="Z5" s="61">
        <v>21200088</v>
      </c>
    </row>
    <row r="6" spans="1:26" ht="12.75">
      <c r="A6" s="57" t="s">
        <v>32</v>
      </c>
      <c r="B6" s="18">
        <v>25659806</v>
      </c>
      <c r="C6" s="18">
        <v>0</v>
      </c>
      <c r="D6" s="58">
        <v>26991405</v>
      </c>
      <c r="E6" s="59">
        <v>31832295</v>
      </c>
      <c r="F6" s="59">
        <v>3243080</v>
      </c>
      <c r="G6" s="59">
        <v>1813220</v>
      </c>
      <c r="H6" s="59">
        <v>3243569</v>
      </c>
      <c r="I6" s="59">
        <v>8299869</v>
      </c>
      <c r="J6" s="59">
        <v>-9691497</v>
      </c>
      <c r="K6" s="59">
        <v>-3331029</v>
      </c>
      <c r="L6" s="59">
        <v>1448260</v>
      </c>
      <c r="M6" s="59">
        <v>-11574266</v>
      </c>
      <c r="N6" s="59">
        <v>43915828</v>
      </c>
      <c r="O6" s="59">
        <v>-19062708</v>
      </c>
      <c r="P6" s="59">
        <v>18794053</v>
      </c>
      <c r="Q6" s="59">
        <v>43647173</v>
      </c>
      <c r="R6" s="59">
        <v>-7012</v>
      </c>
      <c r="S6" s="59">
        <v>1035183</v>
      </c>
      <c r="T6" s="59">
        <v>3859609</v>
      </c>
      <c r="U6" s="59">
        <v>4887780</v>
      </c>
      <c r="V6" s="59">
        <v>45260556</v>
      </c>
      <c r="W6" s="59">
        <v>31832295</v>
      </c>
      <c r="X6" s="59">
        <v>13428261</v>
      </c>
      <c r="Y6" s="60">
        <v>42.18</v>
      </c>
      <c r="Z6" s="61">
        <v>31832295</v>
      </c>
    </row>
    <row r="7" spans="1:26" ht="12.75">
      <c r="A7" s="57" t="s">
        <v>33</v>
      </c>
      <c r="B7" s="18">
        <v>436272</v>
      </c>
      <c r="C7" s="18">
        <v>0</v>
      </c>
      <c r="D7" s="58">
        <v>363710</v>
      </c>
      <c r="E7" s="59">
        <v>363710</v>
      </c>
      <c r="F7" s="59">
        <v>0</v>
      </c>
      <c r="G7" s="59">
        <v>100</v>
      </c>
      <c r="H7" s="59">
        <v>0</v>
      </c>
      <c r="I7" s="59">
        <v>100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794</v>
      </c>
      <c r="Q7" s="59">
        <v>794</v>
      </c>
      <c r="R7" s="59">
        <v>503</v>
      </c>
      <c r="S7" s="59">
        <v>370730</v>
      </c>
      <c r="T7" s="59">
        <v>46547</v>
      </c>
      <c r="U7" s="59">
        <v>417780</v>
      </c>
      <c r="V7" s="59">
        <v>418674</v>
      </c>
      <c r="W7" s="59">
        <v>363710</v>
      </c>
      <c r="X7" s="59">
        <v>54964</v>
      </c>
      <c r="Y7" s="60">
        <v>15.11</v>
      </c>
      <c r="Z7" s="61">
        <v>363710</v>
      </c>
    </row>
    <row r="8" spans="1:26" ht="12.75">
      <c r="A8" s="57" t="s">
        <v>34</v>
      </c>
      <c r="B8" s="18">
        <v>41246534</v>
      </c>
      <c r="C8" s="18">
        <v>0</v>
      </c>
      <c r="D8" s="58">
        <v>38707002</v>
      </c>
      <c r="E8" s="59">
        <v>38697002</v>
      </c>
      <c r="F8" s="59">
        <v>0</v>
      </c>
      <c r="G8" s="59">
        <v>2685000</v>
      </c>
      <c r="H8" s="59">
        <v>0</v>
      </c>
      <c r="I8" s="59">
        <v>2685000</v>
      </c>
      <c r="J8" s="59">
        <v>0</v>
      </c>
      <c r="K8" s="59">
        <v>0</v>
      </c>
      <c r="L8" s="59">
        <v>11534000</v>
      </c>
      <c r="M8" s="59">
        <v>11534000</v>
      </c>
      <c r="N8" s="59">
        <v>460834</v>
      </c>
      <c r="O8" s="59">
        <v>532491</v>
      </c>
      <c r="P8" s="59">
        <v>30598687</v>
      </c>
      <c r="Q8" s="59">
        <v>31592012</v>
      </c>
      <c r="R8" s="59">
        <v>-73351</v>
      </c>
      <c r="S8" s="59">
        <v>241689</v>
      </c>
      <c r="T8" s="59">
        <v>220867</v>
      </c>
      <c r="U8" s="59">
        <v>389205</v>
      </c>
      <c r="V8" s="59">
        <v>46200217</v>
      </c>
      <c r="W8" s="59">
        <v>38697002</v>
      </c>
      <c r="X8" s="59">
        <v>7503215</v>
      </c>
      <c r="Y8" s="60">
        <v>19.39</v>
      </c>
      <c r="Z8" s="61">
        <v>38697002</v>
      </c>
    </row>
    <row r="9" spans="1:26" ht="12.75">
      <c r="A9" s="57" t="s">
        <v>35</v>
      </c>
      <c r="B9" s="18">
        <v>22646786</v>
      </c>
      <c r="C9" s="18">
        <v>0</v>
      </c>
      <c r="D9" s="58">
        <v>37858724</v>
      </c>
      <c r="E9" s="59">
        <v>41566576</v>
      </c>
      <c r="F9" s="59">
        <v>941111</v>
      </c>
      <c r="G9" s="59">
        <v>86332</v>
      </c>
      <c r="H9" s="59">
        <v>28741</v>
      </c>
      <c r="I9" s="59">
        <v>1056184</v>
      </c>
      <c r="J9" s="59">
        <v>911409</v>
      </c>
      <c r="K9" s="59">
        <v>903936</v>
      </c>
      <c r="L9" s="59">
        <v>892057</v>
      </c>
      <c r="M9" s="59">
        <v>2707402</v>
      </c>
      <c r="N9" s="59">
        <v>822124</v>
      </c>
      <c r="O9" s="59">
        <v>982724</v>
      </c>
      <c r="P9" s="59">
        <v>1007958</v>
      </c>
      <c r="Q9" s="59">
        <v>2812806</v>
      </c>
      <c r="R9" s="59">
        <v>375249</v>
      </c>
      <c r="S9" s="59">
        <v>918609</v>
      </c>
      <c r="T9" s="59">
        <v>913974</v>
      </c>
      <c r="U9" s="59">
        <v>2207832</v>
      </c>
      <c r="V9" s="59">
        <v>8784224</v>
      </c>
      <c r="W9" s="59">
        <v>41566576</v>
      </c>
      <c r="X9" s="59">
        <v>-32782352</v>
      </c>
      <c r="Y9" s="60">
        <v>-78.87</v>
      </c>
      <c r="Z9" s="61">
        <v>41566576</v>
      </c>
    </row>
    <row r="10" spans="1:26" ht="20.25">
      <c r="A10" s="62" t="s">
        <v>113</v>
      </c>
      <c r="B10" s="63">
        <f>SUM(B5:B9)</f>
        <v>99249753</v>
      </c>
      <c r="C10" s="63">
        <f>SUM(C5:C9)</f>
        <v>0</v>
      </c>
      <c r="D10" s="64">
        <f aca="true" t="shared" si="0" ref="D10:Z10">SUM(D5:D9)</f>
        <v>113556939</v>
      </c>
      <c r="E10" s="65">
        <f t="shared" si="0"/>
        <v>133659671</v>
      </c>
      <c r="F10" s="65">
        <f t="shared" si="0"/>
        <v>74807814</v>
      </c>
      <c r="G10" s="65">
        <f t="shared" si="0"/>
        <v>4584729</v>
      </c>
      <c r="H10" s="65">
        <f t="shared" si="0"/>
        <v>-46128631</v>
      </c>
      <c r="I10" s="65">
        <f t="shared" si="0"/>
        <v>33263912</v>
      </c>
      <c r="J10" s="65">
        <f t="shared" si="0"/>
        <v>-9503530</v>
      </c>
      <c r="K10" s="65">
        <f t="shared" si="0"/>
        <v>-2951597</v>
      </c>
      <c r="L10" s="65">
        <f t="shared" si="0"/>
        <v>13786046</v>
      </c>
      <c r="M10" s="65">
        <f t="shared" si="0"/>
        <v>1330919</v>
      </c>
      <c r="N10" s="65">
        <f t="shared" si="0"/>
        <v>47787511</v>
      </c>
      <c r="O10" s="65">
        <f t="shared" si="0"/>
        <v>-18795758</v>
      </c>
      <c r="P10" s="65">
        <f t="shared" si="0"/>
        <v>50405880</v>
      </c>
      <c r="Q10" s="65">
        <f t="shared" si="0"/>
        <v>79397633</v>
      </c>
      <c r="R10" s="65">
        <f t="shared" si="0"/>
        <v>227944</v>
      </c>
      <c r="S10" s="65">
        <f t="shared" si="0"/>
        <v>2564368</v>
      </c>
      <c r="T10" s="65">
        <f t="shared" si="0"/>
        <v>5022710</v>
      </c>
      <c r="U10" s="65">
        <f t="shared" si="0"/>
        <v>7815022</v>
      </c>
      <c r="V10" s="65">
        <f t="shared" si="0"/>
        <v>121807486</v>
      </c>
      <c r="W10" s="65">
        <f t="shared" si="0"/>
        <v>133659671</v>
      </c>
      <c r="X10" s="65">
        <f t="shared" si="0"/>
        <v>-11852185</v>
      </c>
      <c r="Y10" s="66">
        <f>+IF(W10&lt;&gt;0,(X10/W10)*100,0)</f>
        <v>-8.867435413633482</v>
      </c>
      <c r="Z10" s="67">
        <f t="shared" si="0"/>
        <v>133659671</v>
      </c>
    </row>
    <row r="11" spans="1:26" ht="12.75">
      <c r="A11" s="57" t="s">
        <v>36</v>
      </c>
      <c r="B11" s="18">
        <v>34252334</v>
      </c>
      <c r="C11" s="18">
        <v>0</v>
      </c>
      <c r="D11" s="58">
        <v>43831345</v>
      </c>
      <c r="E11" s="59">
        <v>37540360</v>
      </c>
      <c r="F11" s="59">
        <v>3126101</v>
      </c>
      <c r="G11" s="59">
        <v>3421972</v>
      </c>
      <c r="H11" s="59">
        <v>3320669</v>
      </c>
      <c r="I11" s="59">
        <v>9868742</v>
      </c>
      <c r="J11" s="59">
        <v>3056486</v>
      </c>
      <c r="K11" s="59">
        <v>2980924</v>
      </c>
      <c r="L11" s="59">
        <v>3446449</v>
      </c>
      <c r="M11" s="59">
        <v>9483859</v>
      </c>
      <c r="N11" s="59">
        <v>3110964</v>
      </c>
      <c r="O11" s="59">
        <v>3041841</v>
      </c>
      <c r="P11" s="59">
        <v>4129788</v>
      </c>
      <c r="Q11" s="59">
        <v>10282593</v>
      </c>
      <c r="R11" s="59">
        <v>2273404</v>
      </c>
      <c r="S11" s="59">
        <v>2944320</v>
      </c>
      <c r="T11" s="59">
        <v>3050742</v>
      </c>
      <c r="U11" s="59">
        <v>8268466</v>
      </c>
      <c r="V11" s="59">
        <v>37903660</v>
      </c>
      <c r="W11" s="59">
        <v>37540360</v>
      </c>
      <c r="X11" s="59">
        <v>363300</v>
      </c>
      <c r="Y11" s="60">
        <v>0.97</v>
      </c>
      <c r="Z11" s="61">
        <v>37540360</v>
      </c>
    </row>
    <row r="12" spans="1:26" ht="12.75">
      <c r="A12" s="57" t="s">
        <v>37</v>
      </c>
      <c r="B12" s="18">
        <v>2766042</v>
      </c>
      <c r="C12" s="18">
        <v>0</v>
      </c>
      <c r="D12" s="58">
        <v>2691490</v>
      </c>
      <c r="E12" s="59">
        <v>3002280</v>
      </c>
      <c r="F12" s="59">
        <v>210393</v>
      </c>
      <c r="G12" s="59">
        <v>210393</v>
      </c>
      <c r="H12" s="59">
        <v>210393</v>
      </c>
      <c r="I12" s="59">
        <v>631179</v>
      </c>
      <c r="J12" s="59">
        <v>210393</v>
      </c>
      <c r="K12" s="59">
        <v>210393</v>
      </c>
      <c r="L12" s="59">
        <v>210393</v>
      </c>
      <c r="M12" s="59">
        <v>631179</v>
      </c>
      <c r="N12" s="59">
        <v>210393</v>
      </c>
      <c r="O12" s="59">
        <v>210393</v>
      </c>
      <c r="P12" s="59">
        <v>210393</v>
      </c>
      <c r="Q12" s="59">
        <v>631179</v>
      </c>
      <c r="R12" s="59">
        <v>26190</v>
      </c>
      <c r="S12" s="59">
        <v>332080</v>
      </c>
      <c r="T12" s="59">
        <v>234056</v>
      </c>
      <c r="U12" s="59">
        <v>592326</v>
      </c>
      <c r="V12" s="59">
        <v>2485863</v>
      </c>
      <c r="W12" s="59">
        <v>3002280</v>
      </c>
      <c r="X12" s="59">
        <v>-516417</v>
      </c>
      <c r="Y12" s="60">
        <v>-17.2</v>
      </c>
      <c r="Z12" s="61">
        <v>3002280</v>
      </c>
    </row>
    <row r="13" spans="1:26" ht="12.75">
      <c r="A13" s="57" t="s">
        <v>114</v>
      </c>
      <c r="B13" s="18">
        <v>31508609</v>
      </c>
      <c r="C13" s="18">
        <v>0</v>
      </c>
      <c r="D13" s="58">
        <v>28710825</v>
      </c>
      <c r="E13" s="59">
        <v>31603327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31603327</v>
      </c>
      <c r="X13" s="59">
        <v>-31603327</v>
      </c>
      <c r="Y13" s="60">
        <v>-100</v>
      </c>
      <c r="Z13" s="61">
        <v>31603327</v>
      </c>
    </row>
    <row r="14" spans="1:26" ht="12.75">
      <c r="A14" s="57" t="s">
        <v>38</v>
      </c>
      <c r="B14" s="18">
        <v>7543815</v>
      </c>
      <c r="C14" s="18">
        <v>0</v>
      </c>
      <c r="D14" s="58">
        <v>5801799</v>
      </c>
      <c r="E14" s="59">
        <v>5801799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72539</v>
      </c>
      <c r="O14" s="59">
        <v>5398111</v>
      </c>
      <c r="P14" s="59">
        <v>589758</v>
      </c>
      <c r="Q14" s="59">
        <v>6060408</v>
      </c>
      <c r="R14" s="59">
        <v>-7480</v>
      </c>
      <c r="S14" s="59">
        <v>0</v>
      </c>
      <c r="T14" s="59">
        <v>0</v>
      </c>
      <c r="U14" s="59">
        <v>-7480</v>
      </c>
      <c r="V14" s="59">
        <v>6052928</v>
      </c>
      <c r="W14" s="59">
        <v>5801799</v>
      </c>
      <c r="X14" s="59">
        <v>251129</v>
      </c>
      <c r="Y14" s="60">
        <v>4.33</v>
      </c>
      <c r="Z14" s="61">
        <v>5801799</v>
      </c>
    </row>
    <row r="15" spans="1:26" ht="12.75">
      <c r="A15" s="57" t="s">
        <v>39</v>
      </c>
      <c r="B15" s="18">
        <v>18437137</v>
      </c>
      <c r="C15" s="18">
        <v>0</v>
      </c>
      <c r="D15" s="58">
        <v>19522451</v>
      </c>
      <c r="E15" s="59">
        <v>19522452</v>
      </c>
      <c r="F15" s="59">
        <v>-243</v>
      </c>
      <c r="G15" s="59">
        <v>73354</v>
      </c>
      <c r="H15" s="59">
        <v>0</v>
      </c>
      <c r="I15" s="59">
        <v>73111</v>
      </c>
      <c r="J15" s="59">
        <v>0</v>
      </c>
      <c r="K15" s="59">
        <v>1459360</v>
      </c>
      <c r="L15" s="59">
        <v>3417598</v>
      </c>
      <c r="M15" s="59">
        <v>4876958</v>
      </c>
      <c r="N15" s="59">
        <v>-11846870</v>
      </c>
      <c r="O15" s="59">
        <v>13507391</v>
      </c>
      <c r="P15" s="59">
        <v>1338257</v>
      </c>
      <c r="Q15" s="59">
        <v>2998778</v>
      </c>
      <c r="R15" s="59">
        <v>-408933</v>
      </c>
      <c r="S15" s="59">
        <v>102256</v>
      </c>
      <c r="T15" s="59">
        <v>3883823</v>
      </c>
      <c r="U15" s="59">
        <v>3577146</v>
      </c>
      <c r="V15" s="59">
        <v>11525993</v>
      </c>
      <c r="W15" s="59">
        <v>19522452</v>
      </c>
      <c r="X15" s="59">
        <v>-7996459</v>
      </c>
      <c r="Y15" s="60">
        <v>-40.96</v>
      </c>
      <c r="Z15" s="61">
        <v>19522452</v>
      </c>
    </row>
    <row r="16" spans="1:26" ht="12.75">
      <c r="A16" s="57" t="s">
        <v>34</v>
      </c>
      <c r="B16" s="18">
        <v>0</v>
      </c>
      <c r="C16" s="18">
        <v>0</v>
      </c>
      <c r="D16" s="58">
        <v>82385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41530993</v>
      </c>
      <c r="C17" s="18">
        <v>0</v>
      </c>
      <c r="D17" s="58">
        <v>54186403</v>
      </c>
      <c r="E17" s="59">
        <v>47659611</v>
      </c>
      <c r="F17" s="59">
        <v>895204</v>
      </c>
      <c r="G17" s="59">
        <v>969083</v>
      </c>
      <c r="H17" s="59">
        <v>1065926</v>
      </c>
      <c r="I17" s="59">
        <v>2930213</v>
      </c>
      <c r="J17" s="59">
        <v>1054365</v>
      </c>
      <c r="K17" s="59">
        <v>1386848</v>
      </c>
      <c r="L17" s="59">
        <v>3045659</v>
      </c>
      <c r="M17" s="59">
        <v>5486872</v>
      </c>
      <c r="N17" s="59">
        <v>45996972</v>
      </c>
      <c r="O17" s="59">
        <v>-20168642</v>
      </c>
      <c r="P17" s="59">
        <v>3120284</v>
      </c>
      <c r="Q17" s="59">
        <v>28948614</v>
      </c>
      <c r="R17" s="59">
        <v>18686099</v>
      </c>
      <c r="S17" s="59">
        <v>727233</v>
      </c>
      <c r="T17" s="59">
        <v>1198670</v>
      </c>
      <c r="U17" s="59">
        <v>20612002</v>
      </c>
      <c r="V17" s="59">
        <v>57977701</v>
      </c>
      <c r="W17" s="59">
        <v>47659611</v>
      </c>
      <c r="X17" s="59">
        <v>10318090</v>
      </c>
      <c r="Y17" s="60">
        <v>21.65</v>
      </c>
      <c r="Z17" s="61">
        <v>47659611</v>
      </c>
    </row>
    <row r="18" spans="1:26" ht="12.75">
      <c r="A18" s="68" t="s">
        <v>41</v>
      </c>
      <c r="B18" s="69">
        <f>SUM(B11:B17)</f>
        <v>136038930</v>
      </c>
      <c r="C18" s="69">
        <f>SUM(C11:C17)</f>
        <v>0</v>
      </c>
      <c r="D18" s="70">
        <f aca="true" t="shared" si="1" ref="D18:Z18">SUM(D11:D17)</f>
        <v>154826698</v>
      </c>
      <c r="E18" s="71">
        <f t="shared" si="1"/>
        <v>145129829</v>
      </c>
      <c r="F18" s="71">
        <f t="shared" si="1"/>
        <v>4231455</v>
      </c>
      <c r="G18" s="71">
        <f t="shared" si="1"/>
        <v>4674802</v>
      </c>
      <c r="H18" s="71">
        <f t="shared" si="1"/>
        <v>4596988</v>
      </c>
      <c r="I18" s="71">
        <f t="shared" si="1"/>
        <v>13503245</v>
      </c>
      <c r="J18" s="71">
        <f t="shared" si="1"/>
        <v>4321244</v>
      </c>
      <c r="K18" s="71">
        <f t="shared" si="1"/>
        <v>6037525</v>
      </c>
      <c r="L18" s="71">
        <f t="shared" si="1"/>
        <v>10120099</v>
      </c>
      <c r="M18" s="71">
        <f t="shared" si="1"/>
        <v>20478868</v>
      </c>
      <c r="N18" s="71">
        <f t="shared" si="1"/>
        <v>37543998</v>
      </c>
      <c r="O18" s="71">
        <f t="shared" si="1"/>
        <v>1989094</v>
      </c>
      <c r="P18" s="71">
        <f t="shared" si="1"/>
        <v>9388480</v>
      </c>
      <c r="Q18" s="71">
        <f t="shared" si="1"/>
        <v>48921572</v>
      </c>
      <c r="R18" s="71">
        <f t="shared" si="1"/>
        <v>20569280</v>
      </c>
      <c r="S18" s="71">
        <f t="shared" si="1"/>
        <v>4105889</v>
      </c>
      <c r="T18" s="71">
        <f t="shared" si="1"/>
        <v>8367291</v>
      </c>
      <c r="U18" s="71">
        <f t="shared" si="1"/>
        <v>33042460</v>
      </c>
      <c r="V18" s="71">
        <f t="shared" si="1"/>
        <v>115946145</v>
      </c>
      <c r="W18" s="71">
        <f t="shared" si="1"/>
        <v>145129829</v>
      </c>
      <c r="X18" s="71">
        <f t="shared" si="1"/>
        <v>-29183684</v>
      </c>
      <c r="Y18" s="66">
        <f>+IF(W18&lt;&gt;0,(X18/W18)*100,0)</f>
        <v>-20.108673868829545</v>
      </c>
      <c r="Z18" s="72">
        <f t="shared" si="1"/>
        <v>145129829</v>
      </c>
    </row>
    <row r="19" spans="1:26" ht="12.75">
      <c r="A19" s="68" t="s">
        <v>42</v>
      </c>
      <c r="B19" s="73">
        <f>+B10-B18</f>
        <v>-36789177</v>
      </c>
      <c r="C19" s="73">
        <f>+C10-C18</f>
        <v>0</v>
      </c>
      <c r="D19" s="74">
        <f aca="true" t="shared" si="2" ref="D19:Z19">+D10-D18</f>
        <v>-41269759</v>
      </c>
      <c r="E19" s="75">
        <f t="shared" si="2"/>
        <v>-11470158</v>
      </c>
      <c r="F19" s="75">
        <f t="shared" si="2"/>
        <v>70576359</v>
      </c>
      <c r="G19" s="75">
        <f t="shared" si="2"/>
        <v>-90073</v>
      </c>
      <c r="H19" s="75">
        <f t="shared" si="2"/>
        <v>-50725619</v>
      </c>
      <c r="I19" s="75">
        <f t="shared" si="2"/>
        <v>19760667</v>
      </c>
      <c r="J19" s="75">
        <f t="shared" si="2"/>
        <v>-13824774</v>
      </c>
      <c r="K19" s="75">
        <f t="shared" si="2"/>
        <v>-8989122</v>
      </c>
      <c r="L19" s="75">
        <f t="shared" si="2"/>
        <v>3665947</v>
      </c>
      <c r="M19" s="75">
        <f t="shared" si="2"/>
        <v>-19147949</v>
      </c>
      <c r="N19" s="75">
        <f t="shared" si="2"/>
        <v>10243513</v>
      </c>
      <c r="O19" s="75">
        <f t="shared" si="2"/>
        <v>-20784852</v>
      </c>
      <c r="P19" s="75">
        <f t="shared" si="2"/>
        <v>41017400</v>
      </c>
      <c r="Q19" s="75">
        <f t="shared" si="2"/>
        <v>30476061</v>
      </c>
      <c r="R19" s="75">
        <f t="shared" si="2"/>
        <v>-20341336</v>
      </c>
      <c r="S19" s="75">
        <f t="shared" si="2"/>
        <v>-1541521</v>
      </c>
      <c r="T19" s="75">
        <f t="shared" si="2"/>
        <v>-3344581</v>
      </c>
      <c r="U19" s="75">
        <f t="shared" si="2"/>
        <v>-25227438</v>
      </c>
      <c r="V19" s="75">
        <f t="shared" si="2"/>
        <v>5861341</v>
      </c>
      <c r="W19" s="75">
        <f>IF(E10=E18,0,W10-W18)</f>
        <v>-11470158</v>
      </c>
      <c r="X19" s="75">
        <f t="shared" si="2"/>
        <v>17331499</v>
      </c>
      <c r="Y19" s="76">
        <f>+IF(W19&lt;&gt;0,(X19/W19)*100,0)</f>
        <v>-151.10078692900305</v>
      </c>
      <c r="Z19" s="77">
        <f t="shared" si="2"/>
        <v>-11470158</v>
      </c>
    </row>
    <row r="20" spans="1:26" ht="20.25">
      <c r="A20" s="78" t="s">
        <v>43</v>
      </c>
      <c r="B20" s="79">
        <v>9109773</v>
      </c>
      <c r="C20" s="79">
        <v>0</v>
      </c>
      <c r="D20" s="80">
        <v>14975001</v>
      </c>
      <c r="E20" s="81">
        <v>14975001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1248</v>
      </c>
      <c r="O20" s="81">
        <v>0</v>
      </c>
      <c r="P20" s="81">
        <v>4062424</v>
      </c>
      <c r="Q20" s="81">
        <v>4063672</v>
      </c>
      <c r="R20" s="81">
        <v>0</v>
      </c>
      <c r="S20" s="81">
        <v>4179951</v>
      </c>
      <c r="T20" s="81">
        <v>9674822</v>
      </c>
      <c r="U20" s="81">
        <v>13854773</v>
      </c>
      <c r="V20" s="81">
        <v>17918445</v>
      </c>
      <c r="W20" s="81">
        <v>14975001</v>
      </c>
      <c r="X20" s="81">
        <v>2943444</v>
      </c>
      <c r="Y20" s="82">
        <v>19.66</v>
      </c>
      <c r="Z20" s="83">
        <v>14975001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-27679404</v>
      </c>
      <c r="C22" s="91">
        <f>SUM(C19:C21)</f>
        <v>0</v>
      </c>
      <c r="D22" s="92">
        <f aca="true" t="shared" si="3" ref="D22:Z22">SUM(D19:D21)</f>
        <v>-26294758</v>
      </c>
      <c r="E22" s="93">
        <f t="shared" si="3"/>
        <v>3504843</v>
      </c>
      <c r="F22" s="93">
        <f t="shared" si="3"/>
        <v>70576359</v>
      </c>
      <c r="G22" s="93">
        <f t="shared" si="3"/>
        <v>-90073</v>
      </c>
      <c r="H22" s="93">
        <f t="shared" si="3"/>
        <v>-50725619</v>
      </c>
      <c r="I22" s="93">
        <f t="shared" si="3"/>
        <v>19760667</v>
      </c>
      <c r="J22" s="93">
        <f t="shared" si="3"/>
        <v>-13824774</v>
      </c>
      <c r="K22" s="93">
        <f t="shared" si="3"/>
        <v>-8989122</v>
      </c>
      <c r="L22" s="93">
        <f t="shared" si="3"/>
        <v>3665947</v>
      </c>
      <c r="M22" s="93">
        <f t="shared" si="3"/>
        <v>-19147949</v>
      </c>
      <c r="N22" s="93">
        <f t="shared" si="3"/>
        <v>10244761</v>
      </c>
      <c r="O22" s="93">
        <f t="shared" si="3"/>
        <v>-20784852</v>
      </c>
      <c r="P22" s="93">
        <f t="shared" si="3"/>
        <v>45079824</v>
      </c>
      <c r="Q22" s="93">
        <f t="shared" si="3"/>
        <v>34539733</v>
      </c>
      <c r="R22" s="93">
        <f t="shared" si="3"/>
        <v>-20341336</v>
      </c>
      <c r="S22" s="93">
        <f t="shared" si="3"/>
        <v>2638430</v>
      </c>
      <c r="T22" s="93">
        <f t="shared" si="3"/>
        <v>6330241</v>
      </c>
      <c r="U22" s="93">
        <f t="shared" si="3"/>
        <v>-11372665</v>
      </c>
      <c r="V22" s="93">
        <f t="shared" si="3"/>
        <v>23779786</v>
      </c>
      <c r="W22" s="93">
        <f t="shared" si="3"/>
        <v>3504843</v>
      </c>
      <c r="X22" s="93">
        <f t="shared" si="3"/>
        <v>20274943</v>
      </c>
      <c r="Y22" s="94">
        <f>+IF(W22&lt;&gt;0,(X22/W22)*100,0)</f>
        <v>578.4836296518845</v>
      </c>
      <c r="Z22" s="95">
        <f t="shared" si="3"/>
        <v>3504843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-27679404</v>
      </c>
      <c r="C24" s="73">
        <f>SUM(C22:C23)</f>
        <v>0</v>
      </c>
      <c r="D24" s="74">
        <f aca="true" t="shared" si="4" ref="D24:Z24">SUM(D22:D23)</f>
        <v>-26294758</v>
      </c>
      <c r="E24" s="75">
        <f t="shared" si="4"/>
        <v>3504843</v>
      </c>
      <c r="F24" s="75">
        <f t="shared" si="4"/>
        <v>70576359</v>
      </c>
      <c r="G24" s="75">
        <f t="shared" si="4"/>
        <v>-90073</v>
      </c>
      <c r="H24" s="75">
        <f t="shared" si="4"/>
        <v>-50725619</v>
      </c>
      <c r="I24" s="75">
        <f t="shared" si="4"/>
        <v>19760667</v>
      </c>
      <c r="J24" s="75">
        <f t="shared" si="4"/>
        <v>-13824774</v>
      </c>
      <c r="K24" s="75">
        <f t="shared" si="4"/>
        <v>-8989122</v>
      </c>
      <c r="L24" s="75">
        <f t="shared" si="4"/>
        <v>3665947</v>
      </c>
      <c r="M24" s="75">
        <f t="shared" si="4"/>
        <v>-19147949</v>
      </c>
      <c r="N24" s="75">
        <f t="shared" si="4"/>
        <v>10244761</v>
      </c>
      <c r="O24" s="75">
        <f t="shared" si="4"/>
        <v>-20784852</v>
      </c>
      <c r="P24" s="75">
        <f t="shared" si="4"/>
        <v>45079824</v>
      </c>
      <c r="Q24" s="75">
        <f t="shared" si="4"/>
        <v>34539733</v>
      </c>
      <c r="R24" s="75">
        <f t="shared" si="4"/>
        <v>-20341336</v>
      </c>
      <c r="S24" s="75">
        <f t="shared" si="4"/>
        <v>2638430</v>
      </c>
      <c r="T24" s="75">
        <f t="shared" si="4"/>
        <v>6330241</v>
      </c>
      <c r="U24" s="75">
        <f t="shared" si="4"/>
        <v>-11372665</v>
      </c>
      <c r="V24" s="75">
        <f t="shared" si="4"/>
        <v>23779786</v>
      </c>
      <c r="W24" s="75">
        <f t="shared" si="4"/>
        <v>3504843</v>
      </c>
      <c r="X24" s="75">
        <f t="shared" si="4"/>
        <v>20274943</v>
      </c>
      <c r="Y24" s="76">
        <f>+IF(W24&lt;&gt;0,(X24/W24)*100,0)</f>
        <v>578.4836296518845</v>
      </c>
      <c r="Z24" s="77">
        <f t="shared" si="4"/>
        <v>3504843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14975024</v>
      </c>
      <c r="E27" s="104">
        <v>15175013</v>
      </c>
      <c r="F27" s="104">
        <v>10426</v>
      </c>
      <c r="G27" s="104">
        <v>0</v>
      </c>
      <c r="H27" s="104">
        <v>0</v>
      </c>
      <c r="I27" s="104">
        <v>10426</v>
      </c>
      <c r="J27" s="104">
        <v>608670</v>
      </c>
      <c r="K27" s="104">
        <v>309078</v>
      </c>
      <c r="L27" s="104">
        <v>387451</v>
      </c>
      <c r="M27" s="104">
        <v>1305199</v>
      </c>
      <c r="N27" s="104">
        <v>1179922</v>
      </c>
      <c r="O27" s="104">
        <v>0</v>
      </c>
      <c r="P27" s="104">
        <v>1131912</v>
      </c>
      <c r="Q27" s="104">
        <v>2311834</v>
      </c>
      <c r="R27" s="104">
        <v>31951</v>
      </c>
      <c r="S27" s="104">
        <v>3634740</v>
      </c>
      <c r="T27" s="104">
        <v>8412890</v>
      </c>
      <c r="U27" s="104">
        <v>12079581</v>
      </c>
      <c r="V27" s="104">
        <v>15707040</v>
      </c>
      <c r="W27" s="104">
        <v>15175013</v>
      </c>
      <c r="X27" s="104">
        <v>532027</v>
      </c>
      <c r="Y27" s="105">
        <v>3.51</v>
      </c>
      <c r="Z27" s="106">
        <v>15175013</v>
      </c>
    </row>
    <row r="28" spans="1:26" ht="12.75">
      <c r="A28" s="107" t="s">
        <v>47</v>
      </c>
      <c r="B28" s="18">
        <v>0</v>
      </c>
      <c r="C28" s="18">
        <v>0</v>
      </c>
      <c r="D28" s="58">
        <v>14975000</v>
      </c>
      <c r="E28" s="59">
        <v>14975000</v>
      </c>
      <c r="F28" s="59">
        <v>10426</v>
      </c>
      <c r="G28" s="59">
        <v>0</v>
      </c>
      <c r="H28" s="59">
        <v>0</v>
      </c>
      <c r="I28" s="59">
        <v>10426</v>
      </c>
      <c r="J28" s="59">
        <v>503469</v>
      </c>
      <c r="K28" s="59">
        <v>286731</v>
      </c>
      <c r="L28" s="59">
        <v>387451</v>
      </c>
      <c r="M28" s="59">
        <v>1177651</v>
      </c>
      <c r="N28" s="59">
        <v>1179922</v>
      </c>
      <c r="O28" s="59">
        <v>0</v>
      </c>
      <c r="P28" s="59">
        <v>1131912</v>
      </c>
      <c r="Q28" s="59">
        <v>2311834</v>
      </c>
      <c r="R28" s="59">
        <v>0</v>
      </c>
      <c r="S28" s="59">
        <v>3634740</v>
      </c>
      <c r="T28" s="59">
        <v>8412890</v>
      </c>
      <c r="U28" s="59">
        <v>12047630</v>
      </c>
      <c r="V28" s="59">
        <v>15547541</v>
      </c>
      <c r="W28" s="59">
        <v>14975000</v>
      </c>
      <c r="X28" s="59">
        <v>572541</v>
      </c>
      <c r="Y28" s="60">
        <v>3.82</v>
      </c>
      <c r="Z28" s="61">
        <v>14975000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9</v>
      </c>
      <c r="E30" s="59">
        <v>9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9</v>
      </c>
      <c r="X30" s="59">
        <v>-9</v>
      </c>
      <c r="Y30" s="60">
        <v>-100</v>
      </c>
      <c r="Z30" s="61">
        <v>9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200000</v>
      </c>
      <c r="X31" s="59">
        <v>-200000</v>
      </c>
      <c r="Y31" s="60">
        <v>-100</v>
      </c>
      <c r="Z31" s="61">
        <v>200000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14975009</v>
      </c>
      <c r="E32" s="104">
        <f t="shared" si="5"/>
        <v>15175009</v>
      </c>
      <c r="F32" s="104">
        <f t="shared" si="5"/>
        <v>10426</v>
      </c>
      <c r="G32" s="104">
        <f t="shared" si="5"/>
        <v>0</v>
      </c>
      <c r="H32" s="104">
        <f t="shared" si="5"/>
        <v>0</v>
      </c>
      <c r="I32" s="104">
        <f t="shared" si="5"/>
        <v>10426</v>
      </c>
      <c r="J32" s="104">
        <f t="shared" si="5"/>
        <v>503469</v>
      </c>
      <c r="K32" s="104">
        <f t="shared" si="5"/>
        <v>286731</v>
      </c>
      <c r="L32" s="104">
        <f t="shared" si="5"/>
        <v>387451</v>
      </c>
      <c r="M32" s="104">
        <f t="shared" si="5"/>
        <v>1177651</v>
      </c>
      <c r="N32" s="104">
        <f t="shared" si="5"/>
        <v>1179922</v>
      </c>
      <c r="O32" s="104">
        <f t="shared" si="5"/>
        <v>0</v>
      </c>
      <c r="P32" s="104">
        <f t="shared" si="5"/>
        <v>1131912</v>
      </c>
      <c r="Q32" s="104">
        <f t="shared" si="5"/>
        <v>2311834</v>
      </c>
      <c r="R32" s="104">
        <f t="shared" si="5"/>
        <v>0</v>
      </c>
      <c r="S32" s="104">
        <f t="shared" si="5"/>
        <v>3634740</v>
      </c>
      <c r="T32" s="104">
        <f t="shared" si="5"/>
        <v>8412890</v>
      </c>
      <c r="U32" s="104">
        <f t="shared" si="5"/>
        <v>12047630</v>
      </c>
      <c r="V32" s="104">
        <f t="shared" si="5"/>
        <v>15547541</v>
      </c>
      <c r="W32" s="104">
        <f t="shared" si="5"/>
        <v>15175009</v>
      </c>
      <c r="X32" s="104">
        <f t="shared" si="5"/>
        <v>372532</v>
      </c>
      <c r="Y32" s="105">
        <f>+IF(W32&lt;&gt;0,(X32/W32)*100,0)</f>
        <v>2.4549046395952714</v>
      </c>
      <c r="Z32" s="106">
        <f t="shared" si="5"/>
        <v>15175009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25855197</v>
      </c>
      <c r="C35" s="18">
        <v>0</v>
      </c>
      <c r="D35" s="58">
        <v>18008247</v>
      </c>
      <c r="E35" s="59">
        <v>28792181</v>
      </c>
      <c r="F35" s="59">
        <v>80560730</v>
      </c>
      <c r="G35" s="59">
        <v>216523</v>
      </c>
      <c r="H35" s="59">
        <v>-50300235</v>
      </c>
      <c r="I35" s="59">
        <v>30477018</v>
      </c>
      <c r="J35" s="59">
        <v>-17668760</v>
      </c>
      <c r="K35" s="59">
        <v>-9380081</v>
      </c>
      <c r="L35" s="59">
        <v>-2560385</v>
      </c>
      <c r="M35" s="59">
        <v>-29609226</v>
      </c>
      <c r="N35" s="59">
        <v>100421563</v>
      </c>
      <c r="O35" s="59">
        <v>1980722</v>
      </c>
      <c r="P35" s="59">
        <v>40890509</v>
      </c>
      <c r="Q35" s="59">
        <v>143292794</v>
      </c>
      <c r="R35" s="59">
        <v>-16832193</v>
      </c>
      <c r="S35" s="59">
        <v>-2850756</v>
      </c>
      <c r="T35" s="59">
        <v>-5724837</v>
      </c>
      <c r="U35" s="59">
        <v>-25407786</v>
      </c>
      <c r="V35" s="59">
        <v>118752800</v>
      </c>
      <c r="W35" s="59">
        <v>28792181</v>
      </c>
      <c r="X35" s="59">
        <v>89960619</v>
      </c>
      <c r="Y35" s="60">
        <v>312.45</v>
      </c>
      <c r="Z35" s="61">
        <v>28792181</v>
      </c>
    </row>
    <row r="36" spans="1:26" ht="12.75">
      <c r="A36" s="57" t="s">
        <v>53</v>
      </c>
      <c r="B36" s="18">
        <v>616059696</v>
      </c>
      <c r="C36" s="18">
        <v>0</v>
      </c>
      <c r="D36" s="58">
        <v>642320445</v>
      </c>
      <c r="E36" s="59">
        <v>641178440</v>
      </c>
      <c r="F36" s="59">
        <v>10426</v>
      </c>
      <c r="G36" s="59">
        <v>2813</v>
      </c>
      <c r="H36" s="59">
        <v>0</v>
      </c>
      <c r="I36" s="59">
        <v>13239</v>
      </c>
      <c r="J36" s="59">
        <v>608670</v>
      </c>
      <c r="K36" s="59">
        <v>309078</v>
      </c>
      <c r="L36" s="59">
        <v>387451</v>
      </c>
      <c r="M36" s="59">
        <v>1305199</v>
      </c>
      <c r="N36" s="59">
        <v>547188242</v>
      </c>
      <c r="O36" s="59">
        <v>6086</v>
      </c>
      <c r="P36" s="59">
        <v>1131912</v>
      </c>
      <c r="Q36" s="59">
        <v>548326240</v>
      </c>
      <c r="R36" s="59">
        <v>31951</v>
      </c>
      <c r="S36" s="59">
        <v>3639048</v>
      </c>
      <c r="T36" s="59">
        <v>8412890</v>
      </c>
      <c r="U36" s="59">
        <v>12083889</v>
      </c>
      <c r="V36" s="59">
        <v>561728567</v>
      </c>
      <c r="W36" s="59">
        <v>641178440</v>
      </c>
      <c r="X36" s="59">
        <v>-79449873</v>
      </c>
      <c r="Y36" s="60">
        <v>-12.39</v>
      </c>
      <c r="Z36" s="61">
        <v>641178440</v>
      </c>
    </row>
    <row r="37" spans="1:26" ht="12.75">
      <c r="A37" s="57" t="s">
        <v>54</v>
      </c>
      <c r="B37" s="18">
        <v>81722965</v>
      </c>
      <c r="C37" s="18">
        <v>0</v>
      </c>
      <c r="D37" s="58">
        <v>1530468</v>
      </c>
      <c r="E37" s="59">
        <v>83412271</v>
      </c>
      <c r="F37" s="59">
        <v>11236286</v>
      </c>
      <c r="G37" s="59">
        <v>309409</v>
      </c>
      <c r="H37" s="59">
        <v>425384</v>
      </c>
      <c r="I37" s="59">
        <v>11971079</v>
      </c>
      <c r="J37" s="59">
        <v>-3235316</v>
      </c>
      <c r="K37" s="59">
        <v>-81881</v>
      </c>
      <c r="L37" s="59">
        <v>-5838881</v>
      </c>
      <c r="M37" s="59">
        <v>-9156078</v>
      </c>
      <c r="N37" s="59">
        <v>87801158</v>
      </c>
      <c r="O37" s="59">
        <v>22771660</v>
      </c>
      <c r="P37" s="59">
        <v>-3057403</v>
      </c>
      <c r="Q37" s="59">
        <v>107515415</v>
      </c>
      <c r="R37" s="59">
        <v>3541094</v>
      </c>
      <c r="S37" s="59">
        <v>-1850138</v>
      </c>
      <c r="T37" s="59">
        <v>-3642127</v>
      </c>
      <c r="U37" s="59">
        <v>-1951171</v>
      </c>
      <c r="V37" s="59">
        <v>108379245</v>
      </c>
      <c r="W37" s="59">
        <v>83412271</v>
      </c>
      <c r="X37" s="59">
        <v>24966974</v>
      </c>
      <c r="Y37" s="60">
        <v>29.93</v>
      </c>
      <c r="Z37" s="61">
        <v>83412271</v>
      </c>
    </row>
    <row r="38" spans="1:26" ht="12.75">
      <c r="A38" s="57" t="s">
        <v>55</v>
      </c>
      <c r="B38" s="18">
        <v>19927513</v>
      </c>
      <c r="C38" s="18">
        <v>0</v>
      </c>
      <c r="D38" s="58">
        <v>8846101</v>
      </c>
      <c r="E38" s="59">
        <v>18047023</v>
      </c>
      <c r="F38" s="59">
        <v>6796</v>
      </c>
      <c r="G38" s="59">
        <v>0</v>
      </c>
      <c r="H38" s="59">
        <v>0</v>
      </c>
      <c r="I38" s="59">
        <v>6796</v>
      </c>
      <c r="J38" s="59">
        <v>0</v>
      </c>
      <c r="K38" s="59">
        <v>0</v>
      </c>
      <c r="L38" s="59">
        <v>0</v>
      </c>
      <c r="M38" s="59">
        <v>0</v>
      </c>
      <c r="N38" s="59">
        <v>4501426</v>
      </c>
      <c r="O38" s="59">
        <v>0</v>
      </c>
      <c r="P38" s="59">
        <v>0</v>
      </c>
      <c r="Q38" s="59">
        <v>4501426</v>
      </c>
      <c r="R38" s="59">
        <v>0</v>
      </c>
      <c r="S38" s="59">
        <v>0</v>
      </c>
      <c r="T38" s="59">
        <v>0</v>
      </c>
      <c r="U38" s="59">
        <v>0</v>
      </c>
      <c r="V38" s="59">
        <v>4508222</v>
      </c>
      <c r="W38" s="59">
        <v>18047023</v>
      </c>
      <c r="X38" s="59">
        <v>-13538801</v>
      </c>
      <c r="Y38" s="60">
        <v>-75.02</v>
      </c>
      <c r="Z38" s="61">
        <v>18047023</v>
      </c>
    </row>
    <row r="39" spans="1:26" ht="12.75">
      <c r="A39" s="57" t="s">
        <v>56</v>
      </c>
      <c r="B39" s="18">
        <v>540264417</v>
      </c>
      <c r="C39" s="18">
        <v>0</v>
      </c>
      <c r="D39" s="58">
        <v>653012251</v>
      </c>
      <c r="E39" s="59">
        <v>564511148</v>
      </c>
      <c r="F39" s="59">
        <v>-1248282</v>
      </c>
      <c r="G39" s="59">
        <v>0</v>
      </c>
      <c r="H39" s="59">
        <v>0</v>
      </c>
      <c r="I39" s="59">
        <v>-1248282</v>
      </c>
      <c r="J39" s="59">
        <v>0</v>
      </c>
      <c r="K39" s="59">
        <v>0</v>
      </c>
      <c r="L39" s="59">
        <v>0</v>
      </c>
      <c r="M39" s="59">
        <v>0</v>
      </c>
      <c r="N39" s="59">
        <v>545062460</v>
      </c>
      <c r="O39" s="59">
        <v>0</v>
      </c>
      <c r="P39" s="59">
        <v>0</v>
      </c>
      <c r="Q39" s="59">
        <v>545062460</v>
      </c>
      <c r="R39" s="59">
        <v>0</v>
      </c>
      <c r="S39" s="59">
        <v>0</v>
      </c>
      <c r="T39" s="59">
        <v>-61</v>
      </c>
      <c r="U39" s="59">
        <v>-61</v>
      </c>
      <c r="V39" s="59">
        <v>543814117</v>
      </c>
      <c r="W39" s="59">
        <v>564511148</v>
      </c>
      <c r="X39" s="59">
        <v>-20697031</v>
      </c>
      <c r="Y39" s="60">
        <v>-3.67</v>
      </c>
      <c r="Z39" s="61">
        <v>564511148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-13129642</v>
      </c>
      <c r="C42" s="18">
        <v>0</v>
      </c>
      <c r="D42" s="58">
        <v>-41732130</v>
      </c>
      <c r="E42" s="59">
        <v>18714202</v>
      </c>
      <c r="F42" s="59">
        <v>-4231455</v>
      </c>
      <c r="G42" s="59">
        <v>-4674802</v>
      </c>
      <c r="H42" s="59">
        <v>-4596988</v>
      </c>
      <c r="I42" s="59">
        <v>-13503245</v>
      </c>
      <c r="J42" s="59">
        <v>-4321244</v>
      </c>
      <c r="K42" s="59">
        <v>-6037525</v>
      </c>
      <c r="L42" s="59">
        <v>-10120099</v>
      </c>
      <c r="M42" s="59">
        <v>-20478868</v>
      </c>
      <c r="N42" s="59">
        <v>7331824</v>
      </c>
      <c r="O42" s="59">
        <v>-23778125</v>
      </c>
      <c r="P42" s="59">
        <v>-9369838</v>
      </c>
      <c r="Q42" s="59">
        <v>-25816139</v>
      </c>
      <c r="R42" s="59">
        <v>-21282831</v>
      </c>
      <c r="S42" s="59">
        <v>-4110889</v>
      </c>
      <c r="T42" s="59">
        <v>-8386637</v>
      </c>
      <c r="U42" s="59">
        <v>-33780357</v>
      </c>
      <c r="V42" s="59">
        <v>-93578609</v>
      </c>
      <c r="W42" s="59">
        <v>18714202</v>
      </c>
      <c r="X42" s="59">
        <v>-112292811</v>
      </c>
      <c r="Y42" s="60">
        <v>-600.04</v>
      </c>
      <c r="Z42" s="61">
        <v>18714202</v>
      </c>
    </row>
    <row r="43" spans="1:26" ht="12.75">
      <c r="A43" s="57" t="s">
        <v>59</v>
      </c>
      <c r="B43" s="18">
        <v>-8412326</v>
      </c>
      <c r="C43" s="18">
        <v>0</v>
      </c>
      <c r="D43" s="58">
        <v>0</v>
      </c>
      <c r="E43" s="59">
        <v>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1</v>
      </c>
      <c r="X43" s="59">
        <v>-1</v>
      </c>
      <c r="Y43" s="60">
        <v>-100</v>
      </c>
      <c r="Z43" s="61">
        <v>1</v>
      </c>
    </row>
    <row r="44" spans="1:26" ht="12.75">
      <c r="A44" s="57" t="s">
        <v>60</v>
      </c>
      <c r="B44" s="18">
        <v>170311</v>
      </c>
      <c r="C44" s="18">
        <v>0</v>
      </c>
      <c r="D44" s="58">
        <v>-191483</v>
      </c>
      <c r="E44" s="59">
        <v>-6</v>
      </c>
      <c r="F44" s="59">
        <v>-102121</v>
      </c>
      <c r="G44" s="59">
        <v>104039</v>
      </c>
      <c r="H44" s="59">
        <v>-3991</v>
      </c>
      <c r="I44" s="59">
        <v>-2073</v>
      </c>
      <c r="J44" s="59">
        <v>2211</v>
      </c>
      <c r="K44" s="59">
        <v>-1286</v>
      </c>
      <c r="L44" s="59">
        <v>-40707</v>
      </c>
      <c r="M44" s="59">
        <v>-39782</v>
      </c>
      <c r="N44" s="59">
        <v>36707542</v>
      </c>
      <c r="O44" s="59">
        <v>-12889370</v>
      </c>
      <c r="P44" s="59">
        <v>-21705831</v>
      </c>
      <c r="Q44" s="59">
        <v>2112341</v>
      </c>
      <c r="R44" s="59">
        <v>9081766</v>
      </c>
      <c r="S44" s="59">
        <v>-11792252</v>
      </c>
      <c r="T44" s="59">
        <v>3716873</v>
      </c>
      <c r="U44" s="59">
        <v>1006387</v>
      </c>
      <c r="V44" s="59">
        <v>3076873</v>
      </c>
      <c r="W44" s="59">
        <v>-191493</v>
      </c>
      <c r="X44" s="59">
        <v>3268366</v>
      </c>
      <c r="Y44" s="60">
        <v>-1706.78</v>
      </c>
      <c r="Z44" s="61">
        <v>-6</v>
      </c>
    </row>
    <row r="45" spans="1:26" ht="12.75">
      <c r="A45" s="68" t="s">
        <v>61</v>
      </c>
      <c r="B45" s="21">
        <v>-19511961</v>
      </c>
      <c r="C45" s="21">
        <v>0</v>
      </c>
      <c r="D45" s="103">
        <v>-41923582</v>
      </c>
      <c r="E45" s="104">
        <v>18714214</v>
      </c>
      <c r="F45" s="104">
        <v>-4333576</v>
      </c>
      <c r="G45" s="104">
        <f>+F45+G42+G43+G44+G83</f>
        <v>-12816264</v>
      </c>
      <c r="H45" s="104">
        <f>+G45+H42+H43+H44+H83</f>
        <v>-20745641</v>
      </c>
      <c r="I45" s="104">
        <f>+H45</f>
        <v>-20745641</v>
      </c>
      <c r="J45" s="104">
        <f>+H45+J42+J43+J44+J83</f>
        <v>-32020950</v>
      </c>
      <c r="K45" s="104">
        <f>+J45+K42+K43+K44+K83</f>
        <v>-38059761</v>
      </c>
      <c r="L45" s="104">
        <f>+K45+L42+L43+L44+L83</f>
        <v>-48220567</v>
      </c>
      <c r="M45" s="104">
        <f>+L45</f>
        <v>-48220567</v>
      </c>
      <c r="N45" s="104">
        <f>+L45+N42+N43+N44+N83</f>
        <v>-3226637</v>
      </c>
      <c r="O45" s="104">
        <f>+N45+O42+O43+O44+O83</f>
        <v>-39894132</v>
      </c>
      <c r="P45" s="104">
        <f>+O45+P42+P43+P44+P83</f>
        <v>-59144910</v>
      </c>
      <c r="Q45" s="104">
        <f>+P45</f>
        <v>-59144910</v>
      </c>
      <c r="R45" s="104">
        <f>+P45+R42+R43+R44+R83</f>
        <v>-71187419</v>
      </c>
      <c r="S45" s="104">
        <f>+R45+S42+S43+S44+S83</f>
        <v>-87090560</v>
      </c>
      <c r="T45" s="104">
        <f>+S45+T42+T43+T44+T83</f>
        <v>-91760324</v>
      </c>
      <c r="U45" s="104">
        <f>+T45</f>
        <v>-91760324</v>
      </c>
      <c r="V45" s="104">
        <f>+U45</f>
        <v>-91760324</v>
      </c>
      <c r="W45" s="104">
        <f>+W83+W42+W43+W44</f>
        <v>18522727</v>
      </c>
      <c r="X45" s="104">
        <f>+V45-W45</f>
        <v>-110283051</v>
      </c>
      <c r="Y45" s="105">
        <f>+IF(W45&lt;&gt;0,+(X45/W45)*100,0)</f>
        <v>-595.3931675395313</v>
      </c>
      <c r="Z45" s="106">
        <v>18714214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63.355929659284115</v>
      </c>
      <c r="C59" s="9">
        <f t="shared" si="7"/>
        <v>0</v>
      </c>
      <c r="D59" s="2">
        <f t="shared" si="7"/>
        <v>60.00000207552891</v>
      </c>
      <c r="E59" s="10">
        <f t="shared" si="7"/>
        <v>70.00004905640014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70.00004905640014</v>
      </c>
      <c r="X59" s="10">
        <f t="shared" si="7"/>
        <v>0</v>
      </c>
      <c r="Y59" s="10">
        <f t="shared" si="7"/>
        <v>0</v>
      </c>
      <c r="Z59" s="11">
        <f t="shared" si="7"/>
        <v>70.00004905640014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63.355920575966806</v>
      </c>
      <c r="C61" s="12">
        <f t="shared" si="7"/>
        <v>0</v>
      </c>
      <c r="D61" s="3">
        <f t="shared" si="7"/>
        <v>73.83519525739929</v>
      </c>
      <c r="E61" s="13">
        <f t="shared" si="7"/>
        <v>105.82411879834169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600.6592797303971</v>
      </c>
      <c r="S61" s="13">
        <f t="shared" si="7"/>
        <v>0</v>
      </c>
      <c r="T61" s="13">
        <f t="shared" si="7"/>
        <v>0</v>
      </c>
      <c r="U61" s="13">
        <f t="shared" si="7"/>
        <v>-27.938389551819608</v>
      </c>
      <c r="V61" s="13">
        <f t="shared" si="7"/>
        <v>-5.589848837413671</v>
      </c>
      <c r="W61" s="13">
        <f t="shared" si="7"/>
        <v>105.82411879834169</v>
      </c>
      <c r="X61" s="13">
        <f t="shared" si="7"/>
        <v>0</v>
      </c>
      <c r="Y61" s="13">
        <f t="shared" si="7"/>
        <v>0</v>
      </c>
      <c r="Z61" s="14">
        <f t="shared" si="7"/>
        <v>105.82411879834169</v>
      </c>
    </row>
    <row r="62" spans="1:26" ht="12.75">
      <c r="A62" s="38" t="s">
        <v>67</v>
      </c>
      <c r="B62" s="12">
        <f t="shared" si="7"/>
        <v>63.35592483388412</v>
      </c>
      <c r="C62" s="12">
        <f t="shared" si="7"/>
        <v>0</v>
      </c>
      <c r="D62" s="3">
        <f t="shared" si="7"/>
        <v>76.36847459654022</v>
      </c>
      <c r="E62" s="13">
        <f t="shared" si="7"/>
        <v>38.258862006278285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38.258862006278285</v>
      </c>
      <c r="X62" s="13">
        <f t="shared" si="7"/>
        <v>0</v>
      </c>
      <c r="Y62" s="13">
        <f t="shared" si="7"/>
        <v>0</v>
      </c>
      <c r="Z62" s="14">
        <f t="shared" si="7"/>
        <v>38.258862006278285</v>
      </c>
    </row>
    <row r="63" spans="1:26" ht="12.75">
      <c r="A63" s="38" t="s">
        <v>68</v>
      </c>
      <c r="B63" s="12">
        <f t="shared" si="7"/>
        <v>63.34162882617637</v>
      </c>
      <c r="C63" s="12">
        <f t="shared" si="7"/>
        <v>0</v>
      </c>
      <c r="D63" s="3">
        <f t="shared" si="7"/>
        <v>75.76664368720597</v>
      </c>
      <c r="E63" s="13">
        <f t="shared" si="7"/>
        <v>87.28623570020291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87.28623570020291</v>
      </c>
      <c r="X63" s="13">
        <f t="shared" si="7"/>
        <v>0</v>
      </c>
      <c r="Y63" s="13">
        <f t="shared" si="7"/>
        <v>0</v>
      </c>
      <c r="Z63" s="14">
        <f t="shared" si="7"/>
        <v>87.28623570020291</v>
      </c>
    </row>
    <row r="64" spans="1:26" ht="12.75">
      <c r="A64" s="38" t="s">
        <v>69</v>
      </c>
      <c r="B64" s="12">
        <f t="shared" si="7"/>
        <v>63.35593584082504</v>
      </c>
      <c r="C64" s="12">
        <f t="shared" si="7"/>
        <v>0</v>
      </c>
      <c r="D64" s="3">
        <f t="shared" si="7"/>
        <v>74.21862709453924</v>
      </c>
      <c r="E64" s="13">
        <f t="shared" si="7"/>
        <v>67.70513858398223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67.70513858398223</v>
      </c>
      <c r="X64" s="13">
        <f t="shared" si="7"/>
        <v>0</v>
      </c>
      <c r="Y64" s="13">
        <f t="shared" si="7"/>
        <v>0</v>
      </c>
      <c r="Z64" s="14">
        <f t="shared" si="7"/>
        <v>67.70513858398223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4.8192663281667265</v>
      </c>
      <c r="C66" s="15">
        <f t="shared" si="7"/>
        <v>0</v>
      </c>
      <c r="D66" s="4">
        <f t="shared" si="7"/>
        <v>7.147171508586579</v>
      </c>
      <c r="E66" s="16">
        <f t="shared" si="7"/>
        <v>77.01862946511447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77.01862946511447</v>
      </c>
      <c r="X66" s="16">
        <f t="shared" si="7"/>
        <v>0</v>
      </c>
      <c r="Y66" s="16">
        <f t="shared" si="7"/>
        <v>0</v>
      </c>
      <c r="Z66" s="17">
        <f t="shared" si="7"/>
        <v>77.01862946511447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9260355</v>
      </c>
      <c r="C68" s="18">
        <v>0</v>
      </c>
      <c r="D68" s="19">
        <v>9636098</v>
      </c>
      <c r="E68" s="20">
        <v>21200088</v>
      </c>
      <c r="F68" s="20">
        <v>70623623</v>
      </c>
      <c r="G68" s="20">
        <v>77</v>
      </c>
      <c r="H68" s="20">
        <v>-49400941</v>
      </c>
      <c r="I68" s="20">
        <v>21222759</v>
      </c>
      <c r="J68" s="20">
        <v>-723442</v>
      </c>
      <c r="K68" s="20">
        <v>-524504</v>
      </c>
      <c r="L68" s="20">
        <v>-88271</v>
      </c>
      <c r="M68" s="20">
        <v>-1336217</v>
      </c>
      <c r="N68" s="20">
        <v>2588725</v>
      </c>
      <c r="O68" s="20">
        <v>-1248265</v>
      </c>
      <c r="P68" s="20">
        <v>4388</v>
      </c>
      <c r="Q68" s="20">
        <v>1344848</v>
      </c>
      <c r="R68" s="20">
        <v>-67445</v>
      </c>
      <c r="S68" s="20">
        <v>-1843</v>
      </c>
      <c r="T68" s="20">
        <v>-18287</v>
      </c>
      <c r="U68" s="20">
        <v>-87575</v>
      </c>
      <c r="V68" s="20">
        <v>21143815</v>
      </c>
      <c r="W68" s="20">
        <v>21200088</v>
      </c>
      <c r="X68" s="20">
        <v>0</v>
      </c>
      <c r="Y68" s="19">
        <v>0</v>
      </c>
      <c r="Z68" s="22">
        <v>21200088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13320351</v>
      </c>
      <c r="C70" s="18">
        <v>0</v>
      </c>
      <c r="D70" s="19">
        <v>13919114</v>
      </c>
      <c r="E70" s="20">
        <v>11589118</v>
      </c>
      <c r="F70" s="20">
        <v>1312240</v>
      </c>
      <c r="G70" s="20">
        <v>839316</v>
      </c>
      <c r="H70" s="20">
        <v>1249625</v>
      </c>
      <c r="I70" s="20">
        <v>3401181</v>
      </c>
      <c r="J70" s="20">
        <v>898723</v>
      </c>
      <c r="K70" s="20">
        <v>1245643</v>
      </c>
      <c r="L70" s="20">
        <v>822620</v>
      </c>
      <c r="M70" s="20">
        <v>2966986</v>
      </c>
      <c r="N70" s="20">
        <v>1346932</v>
      </c>
      <c r="O70" s="20">
        <v>1115228</v>
      </c>
      <c r="P70" s="20">
        <v>1091482</v>
      </c>
      <c r="Q70" s="20">
        <v>3553642</v>
      </c>
      <c r="R70" s="20">
        <v>-115429</v>
      </c>
      <c r="S70" s="20">
        <v>1042590</v>
      </c>
      <c r="T70" s="20">
        <v>1554496</v>
      </c>
      <c r="U70" s="20">
        <v>2481657</v>
      </c>
      <c r="V70" s="20">
        <v>12403466</v>
      </c>
      <c r="W70" s="20">
        <v>11589118</v>
      </c>
      <c r="X70" s="20">
        <v>0</v>
      </c>
      <c r="Y70" s="19">
        <v>0</v>
      </c>
      <c r="Z70" s="22">
        <v>11589118</v>
      </c>
    </row>
    <row r="71" spans="1:26" ht="12.75" hidden="1">
      <c r="A71" s="38" t="s">
        <v>67</v>
      </c>
      <c r="B71" s="18">
        <v>9517001</v>
      </c>
      <c r="C71" s="18">
        <v>0</v>
      </c>
      <c r="D71" s="19">
        <v>4749668</v>
      </c>
      <c r="E71" s="20">
        <v>10921765</v>
      </c>
      <c r="F71" s="20">
        <v>1307832</v>
      </c>
      <c r="G71" s="20">
        <v>378988</v>
      </c>
      <c r="H71" s="20">
        <v>1444560</v>
      </c>
      <c r="I71" s="20">
        <v>3131380</v>
      </c>
      <c r="J71" s="20">
        <v>-5879608</v>
      </c>
      <c r="K71" s="20">
        <v>-2325385</v>
      </c>
      <c r="L71" s="20">
        <v>68207</v>
      </c>
      <c r="M71" s="20">
        <v>-8136786</v>
      </c>
      <c r="N71" s="20">
        <v>23499700</v>
      </c>
      <c r="O71" s="20">
        <v>-11398456</v>
      </c>
      <c r="P71" s="20">
        <v>16970993</v>
      </c>
      <c r="Q71" s="20">
        <v>29072237</v>
      </c>
      <c r="R71" s="20">
        <v>-33838</v>
      </c>
      <c r="S71" s="20">
        <v>-789053</v>
      </c>
      <c r="T71" s="20">
        <v>2092229</v>
      </c>
      <c r="U71" s="20">
        <v>1269338</v>
      </c>
      <c r="V71" s="20">
        <v>25336169</v>
      </c>
      <c r="W71" s="20">
        <v>10921765</v>
      </c>
      <c r="X71" s="20">
        <v>0</v>
      </c>
      <c r="Y71" s="19">
        <v>0</v>
      </c>
      <c r="Z71" s="22">
        <v>10921765</v>
      </c>
    </row>
    <row r="72" spans="1:26" ht="12.75" hidden="1">
      <c r="A72" s="38" t="s">
        <v>68</v>
      </c>
      <c r="B72" s="18">
        <v>1461838</v>
      </c>
      <c r="C72" s="18">
        <v>0</v>
      </c>
      <c r="D72" s="19">
        <v>4521429</v>
      </c>
      <c r="E72" s="20">
        <v>4521218</v>
      </c>
      <c r="F72" s="20">
        <v>325129</v>
      </c>
      <c r="G72" s="20">
        <v>292656</v>
      </c>
      <c r="H72" s="20">
        <v>249490</v>
      </c>
      <c r="I72" s="20">
        <v>867275</v>
      </c>
      <c r="J72" s="20">
        <v>-2227335</v>
      </c>
      <c r="K72" s="20">
        <v>-1086325</v>
      </c>
      <c r="L72" s="20">
        <v>277496</v>
      </c>
      <c r="M72" s="20">
        <v>-3036164</v>
      </c>
      <c r="N72" s="20">
        <v>9050305</v>
      </c>
      <c r="O72" s="20">
        <v>-4190649</v>
      </c>
      <c r="P72" s="20">
        <v>448616</v>
      </c>
      <c r="Q72" s="20">
        <v>5308272</v>
      </c>
      <c r="R72" s="20">
        <v>-37173</v>
      </c>
      <c r="S72" s="20">
        <v>498169</v>
      </c>
      <c r="T72" s="20">
        <v>336828</v>
      </c>
      <c r="U72" s="20">
        <v>797824</v>
      </c>
      <c r="V72" s="20">
        <v>3937207</v>
      </c>
      <c r="W72" s="20">
        <v>4521218</v>
      </c>
      <c r="X72" s="20">
        <v>0</v>
      </c>
      <c r="Y72" s="19">
        <v>0</v>
      </c>
      <c r="Z72" s="22">
        <v>4521218</v>
      </c>
    </row>
    <row r="73" spans="1:26" ht="12.75" hidden="1">
      <c r="A73" s="38" t="s">
        <v>69</v>
      </c>
      <c r="B73" s="18">
        <v>1360616</v>
      </c>
      <c r="C73" s="18">
        <v>0</v>
      </c>
      <c r="D73" s="19">
        <v>3801194</v>
      </c>
      <c r="E73" s="20">
        <v>4800194</v>
      </c>
      <c r="F73" s="20">
        <v>297879</v>
      </c>
      <c r="G73" s="20">
        <v>302260</v>
      </c>
      <c r="H73" s="20">
        <v>299894</v>
      </c>
      <c r="I73" s="20">
        <v>900033</v>
      </c>
      <c r="J73" s="20">
        <v>-2483277</v>
      </c>
      <c r="K73" s="20">
        <v>-1164962</v>
      </c>
      <c r="L73" s="20">
        <v>279937</v>
      </c>
      <c r="M73" s="20">
        <v>-3368302</v>
      </c>
      <c r="N73" s="20">
        <v>10018891</v>
      </c>
      <c r="O73" s="20">
        <v>-4588831</v>
      </c>
      <c r="P73" s="20">
        <v>282962</v>
      </c>
      <c r="Q73" s="20">
        <v>5713022</v>
      </c>
      <c r="R73" s="20">
        <v>179428</v>
      </c>
      <c r="S73" s="20">
        <v>283477</v>
      </c>
      <c r="T73" s="20">
        <v>-123944</v>
      </c>
      <c r="U73" s="20">
        <v>338961</v>
      </c>
      <c r="V73" s="20">
        <v>3583714</v>
      </c>
      <c r="W73" s="20">
        <v>4800194</v>
      </c>
      <c r="X73" s="20">
        <v>0</v>
      </c>
      <c r="Y73" s="19">
        <v>0</v>
      </c>
      <c r="Z73" s="22">
        <v>4800194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9052685</v>
      </c>
      <c r="C75" s="27">
        <v>0</v>
      </c>
      <c r="D75" s="28">
        <v>3170471</v>
      </c>
      <c r="E75" s="29">
        <v>5182006</v>
      </c>
      <c r="F75" s="29">
        <v>857867</v>
      </c>
      <c r="G75" s="29">
        <v>0</v>
      </c>
      <c r="H75" s="29">
        <v>0</v>
      </c>
      <c r="I75" s="29">
        <v>857867</v>
      </c>
      <c r="J75" s="29">
        <v>851635</v>
      </c>
      <c r="K75" s="29">
        <v>821388</v>
      </c>
      <c r="L75" s="29">
        <v>817071</v>
      </c>
      <c r="M75" s="29">
        <v>2490094</v>
      </c>
      <c r="N75" s="29">
        <v>729809</v>
      </c>
      <c r="O75" s="29">
        <v>851588</v>
      </c>
      <c r="P75" s="29">
        <v>823758</v>
      </c>
      <c r="Q75" s="29">
        <v>2405155</v>
      </c>
      <c r="R75" s="29">
        <v>872247</v>
      </c>
      <c r="S75" s="29">
        <v>874929</v>
      </c>
      <c r="T75" s="29">
        <v>854427</v>
      </c>
      <c r="U75" s="29">
        <v>2601603</v>
      </c>
      <c r="V75" s="29">
        <v>8354719</v>
      </c>
      <c r="W75" s="29">
        <v>5182006</v>
      </c>
      <c r="X75" s="29">
        <v>0</v>
      </c>
      <c r="Y75" s="28">
        <v>0</v>
      </c>
      <c r="Z75" s="30">
        <v>5182006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5866984</v>
      </c>
      <c r="C77" s="18">
        <v>0</v>
      </c>
      <c r="D77" s="19">
        <v>5781659</v>
      </c>
      <c r="E77" s="20">
        <v>14840072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14840072</v>
      </c>
      <c r="X77" s="20">
        <v>0</v>
      </c>
      <c r="Y77" s="19">
        <v>0</v>
      </c>
      <c r="Z77" s="22">
        <v>14840072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8439231</v>
      </c>
      <c r="C79" s="18">
        <v>0</v>
      </c>
      <c r="D79" s="19">
        <v>10277205</v>
      </c>
      <c r="E79" s="20">
        <v>12264082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-693335</v>
      </c>
      <c r="S79" s="20">
        <v>0</v>
      </c>
      <c r="T79" s="20">
        <v>0</v>
      </c>
      <c r="U79" s="20">
        <v>-693335</v>
      </c>
      <c r="V79" s="20">
        <v>-693335</v>
      </c>
      <c r="W79" s="20">
        <v>12264082</v>
      </c>
      <c r="X79" s="20">
        <v>0</v>
      </c>
      <c r="Y79" s="19">
        <v>0</v>
      </c>
      <c r="Z79" s="22">
        <v>12264082</v>
      </c>
    </row>
    <row r="80" spans="1:26" ht="12.75" hidden="1">
      <c r="A80" s="38" t="s">
        <v>67</v>
      </c>
      <c r="B80" s="18">
        <v>6029584</v>
      </c>
      <c r="C80" s="18">
        <v>0</v>
      </c>
      <c r="D80" s="19">
        <v>3627249</v>
      </c>
      <c r="E80" s="20">
        <v>4178543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4178543</v>
      </c>
      <c r="X80" s="20">
        <v>0</v>
      </c>
      <c r="Y80" s="19">
        <v>0</v>
      </c>
      <c r="Z80" s="22">
        <v>4178543</v>
      </c>
    </row>
    <row r="81" spans="1:26" ht="12.75" hidden="1">
      <c r="A81" s="38" t="s">
        <v>68</v>
      </c>
      <c r="B81" s="18">
        <v>925952</v>
      </c>
      <c r="C81" s="18">
        <v>0</v>
      </c>
      <c r="D81" s="19">
        <v>3425735</v>
      </c>
      <c r="E81" s="20">
        <v>3946401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3946401</v>
      </c>
      <c r="X81" s="20">
        <v>0</v>
      </c>
      <c r="Y81" s="19">
        <v>0</v>
      </c>
      <c r="Z81" s="22">
        <v>3946401</v>
      </c>
    </row>
    <row r="82" spans="1:26" ht="12.75" hidden="1">
      <c r="A82" s="38" t="s">
        <v>69</v>
      </c>
      <c r="B82" s="18">
        <v>862031</v>
      </c>
      <c r="C82" s="18">
        <v>0</v>
      </c>
      <c r="D82" s="19">
        <v>2821194</v>
      </c>
      <c r="E82" s="20">
        <v>3249978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3249978</v>
      </c>
      <c r="X82" s="20">
        <v>0</v>
      </c>
      <c r="Y82" s="19">
        <v>0</v>
      </c>
      <c r="Z82" s="22">
        <v>3249978</v>
      </c>
    </row>
    <row r="83" spans="1:26" ht="12.75" hidden="1">
      <c r="A83" s="38"/>
      <c r="B83" s="18">
        <v>1859696</v>
      </c>
      <c r="C83" s="18"/>
      <c r="D83" s="19">
        <v>31</v>
      </c>
      <c r="E83" s="20">
        <v>17</v>
      </c>
      <c r="F83" s="20"/>
      <c r="G83" s="20">
        <v>-3911925</v>
      </c>
      <c r="H83" s="20">
        <v>-3328398</v>
      </c>
      <c r="I83" s="20"/>
      <c r="J83" s="20">
        <v>-6956276</v>
      </c>
      <c r="K83" s="20"/>
      <c r="L83" s="20"/>
      <c r="M83" s="20">
        <v>-6956276</v>
      </c>
      <c r="N83" s="20">
        <v>954564</v>
      </c>
      <c r="O83" s="20"/>
      <c r="P83" s="20">
        <v>11824891</v>
      </c>
      <c r="Q83" s="20">
        <v>954564</v>
      </c>
      <c r="R83" s="20">
        <v>158556</v>
      </c>
      <c r="S83" s="20"/>
      <c r="T83" s="20"/>
      <c r="U83" s="20">
        <v>158556</v>
      </c>
      <c r="V83" s="20"/>
      <c r="W83" s="20">
        <v>17</v>
      </c>
      <c r="X83" s="20"/>
      <c r="Y83" s="19"/>
      <c r="Z83" s="22">
        <v>17</v>
      </c>
    </row>
    <row r="84" spans="1:26" ht="12.75" hidden="1">
      <c r="A84" s="39" t="s">
        <v>70</v>
      </c>
      <c r="B84" s="27">
        <v>436273</v>
      </c>
      <c r="C84" s="27">
        <v>0</v>
      </c>
      <c r="D84" s="28">
        <v>226599</v>
      </c>
      <c r="E84" s="29">
        <v>3991110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3991110</v>
      </c>
      <c r="X84" s="29">
        <v>0</v>
      </c>
      <c r="Y84" s="28">
        <v>0</v>
      </c>
      <c r="Z84" s="30">
        <v>3991110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-76193</v>
      </c>
      <c r="C5" s="18">
        <v>0</v>
      </c>
      <c r="D5" s="58">
        <v>346268</v>
      </c>
      <c r="E5" s="59">
        <v>11033154</v>
      </c>
      <c r="F5" s="59">
        <v>598766</v>
      </c>
      <c r="G5" s="59">
        <v>-42008</v>
      </c>
      <c r="H5" s="59">
        <v>0</v>
      </c>
      <c r="I5" s="59">
        <v>556758</v>
      </c>
      <c r="J5" s="59">
        <v>-45844</v>
      </c>
      <c r="K5" s="59">
        <v>-45913</v>
      </c>
      <c r="L5" s="59">
        <v>-38042</v>
      </c>
      <c r="M5" s="59">
        <v>-129799</v>
      </c>
      <c r="N5" s="59">
        <v>-38091</v>
      </c>
      <c r="O5" s="59">
        <v>1594538</v>
      </c>
      <c r="P5" s="59">
        <v>750377</v>
      </c>
      <c r="Q5" s="59">
        <v>2306824</v>
      </c>
      <c r="R5" s="59">
        <v>744447</v>
      </c>
      <c r="S5" s="59">
        <v>6760924</v>
      </c>
      <c r="T5" s="59">
        <v>748738</v>
      </c>
      <c r="U5" s="59">
        <v>8254109</v>
      </c>
      <c r="V5" s="59">
        <v>10987892</v>
      </c>
      <c r="W5" s="59">
        <v>11033154</v>
      </c>
      <c r="X5" s="59">
        <v>-45262</v>
      </c>
      <c r="Y5" s="60">
        <v>-0.41</v>
      </c>
      <c r="Z5" s="61">
        <v>11033154</v>
      </c>
    </row>
    <row r="6" spans="1:26" ht="12.75">
      <c r="A6" s="57" t="s">
        <v>32</v>
      </c>
      <c r="B6" s="18">
        <v>53164611</v>
      </c>
      <c r="C6" s="18">
        <v>0</v>
      </c>
      <c r="D6" s="58">
        <v>67656353</v>
      </c>
      <c r="E6" s="59">
        <v>64053657</v>
      </c>
      <c r="F6" s="59">
        <v>5127397</v>
      </c>
      <c r="G6" s="59">
        <v>5367210</v>
      </c>
      <c r="H6" s="59">
        <v>0</v>
      </c>
      <c r="I6" s="59">
        <v>10494607</v>
      </c>
      <c r="J6" s="59">
        <v>4419945</v>
      </c>
      <c r="K6" s="59">
        <v>5012565</v>
      </c>
      <c r="L6" s="59">
        <v>8731301</v>
      </c>
      <c r="M6" s="59">
        <v>18163811</v>
      </c>
      <c r="N6" s="59">
        <v>10735133</v>
      </c>
      <c r="O6" s="59">
        <v>9448717</v>
      </c>
      <c r="P6" s="59">
        <v>-5238522</v>
      </c>
      <c r="Q6" s="59">
        <v>14945328</v>
      </c>
      <c r="R6" s="59">
        <v>4038411</v>
      </c>
      <c r="S6" s="59">
        <v>815580</v>
      </c>
      <c r="T6" s="59">
        <v>4145978</v>
      </c>
      <c r="U6" s="59">
        <v>8999969</v>
      </c>
      <c r="V6" s="59">
        <v>52603715</v>
      </c>
      <c r="W6" s="59">
        <v>64053657</v>
      </c>
      <c r="X6" s="59">
        <v>-11449942</v>
      </c>
      <c r="Y6" s="60">
        <v>-17.88</v>
      </c>
      <c r="Z6" s="61">
        <v>64053657</v>
      </c>
    </row>
    <row r="7" spans="1:26" ht="12.75">
      <c r="A7" s="57" t="s">
        <v>33</v>
      </c>
      <c r="B7" s="18">
        <v>142490</v>
      </c>
      <c r="C7" s="18">
        <v>0</v>
      </c>
      <c r="D7" s="58">
        <v>570000</v>
      </c>
      <c r="E7" s="59">
        <v>725000</v>
      </c>
      <c r="F7" s="59">
        <v>4279</v>
      </c>
      <c r="G7" s="59">
        <v>14369</v>
      </c>
      <c r="H7" s="59">
        <v>0</v>
      </c>
      <c r="I7" s="59">
        <v>18648</v>
      </c>
      <c r="J7" s="59">
        <v>8028</v>
      </c>
      <c r="K7" s="59">
        <v>2626</v>
      </c>
      <c r="L7" s="59">
        <v>661393</v>
      </c>
      <c r="M7" s="59">
        <v>672047</v>
      </c>
      <c r="N7" s="59">
        <v>10669</v>
      </c>
      <c r="O7" s="59">
        <v>1184</v>
      </c>
      <c r="P7" s="59">
        <v>0</v>
      </c>
      <c r="Q7" s="59">
        <v>11853</v>
      </c>
      <c r="R7" s="59">
        <v>0</v>
      </c>
      <c r="S7" s="59">
        <v>5046</v>
      </c>
      <c r="T7" s="59">
        <v>2690</v>
      </c>
      <c r="U7" s="59">
        <v>7736</v>
      </c>
      <c r="V7" s="59">
        <v>710284</v>
      </c>
      <c r="W7" s="59">
        <v>725000</v>
      </c>
      <c r="X7" s="59">
        <v>-14716</v>
      </c>
      <c r="Y7" s="60">
        <v>-2.03</v>
      </c>
      <c r="Z7" s="61">
        <v>725000</v>
      </c>
    </row>
    <row r="8" spans="1:26" ht="12.75">
      <c r="A8" s="57" t="s">
        <v>34</v>
      </c>
      <c r="B8" s="18">
        <v>47229000</v>
      </c>
      <c r="C8" s="18">
        <v>0</v>
      </c>
      <c r="D8" s="58">
        <v>53138500</v>
      </c>
      <c r="E8" s="59">
        <v>55901500</v>
      </c>
      <c r="F8" s="59">
        <v>20615000</v>
      </c>
      <c r="G8" s="59">
        <v>2250000</v>
      </c>
      <c r="H8" s="59">
        <v>0</v>
      </c>
      <c r="I8" s="59">
        <v>22865000</v>
      </c>
      <c r="J8" s="59">
        <v>0</v>
      </c>
      <c r="K8" s="59">
        <v>0</v>
      </c>
      <c r="L8" s="59">
        <v>8606000</v>
      </c>
      <c r="M8" s="59">
        <v>8606000</v>
      </c>
      <c r="N8" s="59">
        <v>0</v>
      </c>
      <c r="O8" s="59">
        <v>0</v>
      </c>
      <c r="P8" s="59">
        <v>0</v>
      </c>
      <c r="Q8" s="59">
        <v>0</v>
      </c>
      <c r="R8" s="59">
        <v>13207000</v>
      </c>
      <c r="S8" s="59">
        <v>1479000</v>
      </c>
      <c r="T8" s="59">
        <v>0</v>
      </c>
      <c r="U8" s="59">
        <v>14686000</v>
      </c>
      <c r="V8" s="59">
        <v>46157000</v>
      </c>
      <c r="W8" s="59">
        <v>55901500</v>
      </c>
      <c r="X8" s="59">
        <v>-9744500</v>
      </c>
      <c r="Y8" s="60">
        <v>-17.43</v>
      </c>
      <c r="Z8" s="61">
        <v>55901500</v>
      </c>
    </row>
    <row r="9" spans="1:26" ht="12.75">
      <c r="A9" s="57" t="s">
        <v>35</v>
      </c>
      <c r="B9" s="18">
        <v>19085150</v>
      </c>
      <c r="C9" s="18">
        <v>0</v>
      </c>
      <c r="D9" s="58">
        <v>32529318</v>
      </c>
      <c r="E9" s="59">
        <v>39538898</v>
      </c>
      <c r="F9" s="59">
        <v>2596282</v>
      </c>
      <c r="G9" s="59">
        <v>2709199</v>
      </c>
      <c r="H9" s="59">
        <v>0</v>
      </c>
      <c r="I9" s="59">
        <v>5305481</v>
      </c>
      <c r="J9" s="59">
        <v>1407791</v>
      </c>
      <c r="K9" s="59">
        <v>1369470</v>
      </c>
      <c r="L9" s="59">
        <v>2034566</v>
      </c>
      <c r="M9" s="59">
        <v>4811827</v>
      </c>
      <c r="N9" s="59">
        <v>4930488</v>
      </c>
      <c r="O9" s="59">
        <v>203455</v>
      </c>
      <c r="P9" s="59">
        <v>-2954214</v>
      </c>
      <c r="Q9" s="59">
        <v>2179729</v>
      </c>
      <c r="R9" s="59">
        <v>1486189</v>
      </c>
      <c r="S9" s="59">
        <v>-4909982</v>
      </c>
      <c r="T9" s="59">
        <v>70153</v>
      </c>
      <c r="U9" s="59">
        <v>-3353640</v>
      </c>
      <c r="V9" s="59">
        <v>8943397</v>
      </c>
      <c r="W9" s="59">
        <v>39538898</v>
      </c>
      <c r="X9" s="59">
        <v>-30595501</v>
      </c>
      <c r="Y9" s="60">
        <v>-77.38</v>
      </c>
      <c r="Z9" s="61">
        <v>39538898</v>
      </c>
    </row>
    <row r="10" spans="1:26" ht="20.25">
      <c r="A10" s="62" t="s">
        <v>113</v>
      </c>
      <c r="B10" s="63">
        <f>SUM(B5:B9)</f>
        <v>119545058</v>
      </c>
      <c r="C10" s="63">
        <f>SUM(C5:C9)</f>
        <v>0</v>
      </c>
      <c r="D10" s="64">
        <f aca="true" t="shared" si="0" ref="D10:Z10">SUM(D5:D9)</f>
        <v>154240439</v>
      </c>
      <c r="E10" s="65">
        <f t="shared" si="0"/>
        <v>171252209</v>
      </c>
      <c r="F10" s="65">
        <f t="shared" si="0"/>
        <v>28941724</v>
      </c>
      <c r="G10" s="65">
        <f t="shared" si="0"/>
        <v>10298770</v>
      </c>
      <c r="H10" s="65">
        <f t="shared" si="0"/>
        <v>0</v>
      </c>
      <c r="I10" s="65">
        <f t="shared" si="0"/>
        <v>39240494</v>
      </c>
      <c r="J10" s="65">
        <f t="shared" si="0"/>
        <v>5789920</v>
      </c>
      <c r="K10" s="65">
        <f t="shared" si="0"/>
        <v>6338748</v>
      </c>
      <c r="L10" s="65">
        <f t="shared" si="0"/>
        <v>19995218</v>
      </c>
      <c r="M10" s="65">
        <f t="shared" si="0"/>
        <v>32123886</v>
      </c>
      <c r="N10" s="65">
        <f t="shared" si="0"/>
        <v>15638199</v>
      </c>
      <c r="O10" s="65">
        <f t="shared" si="0"/>
        <v>11247894</v>
      </c>
      <c r="P10" s="65">
        <f t="shared" si="0"/>
        <v>-7442359</v>
      </c>
      <c r="Q10" s="65">
        <f t="shared" si="0"/>
        <v>19443734</v>
      </c>
      <c r="R10" s="65">
        <f t="shared" si="0"/>
        <v>19476047</v>
      </c>
      <c r="S10" s="65">
        <f t="shared" si="0"/>
        <v>4150568</v>
      </c>
      <c r="T10" s="65">
        <f t="shared" si="0"/>
        <v>4967559</v>
      </c>
      <c r="U10" s="65">
        <f t="shared" si="0"/>
        <v>28594174</v>
      </c>
      <c r="V10" s="65">
        <f t="shared" si="0"/>
        <v>119402288</v>
      </c>
      <c r="W10" s="65">
        <f t="shared" si="0"/>
        <v>171252209</v>
      </c>
      <c r="X10" s="65">
        <f t="shared" si="0"/>
        <v>-51849921</v>
      </c>
      <c r="Y10" s="66">
        <f>+IF(W10&lt;&gt;0,(X10/W10)*100,0)</f>
        <v>-30.276935581017817</v>
      </c>
      <c r="Z10" s="67">
        <f t="shared" si="0"/>
        <v>171252209</v>
      </c>
    </row>
    <row r="11" spans="1:26" ht="12.75">
      <c r="A11" s="57" t="s">
        <v>36</v>
      </c>
      <c r="B11" s="18">
        <v>43353136</v>
      </c>
      <c r="C11" s="18">
        <v>0</v>
      </c>
      <c r="D11" s="58">
        <v>58563391</v>
      </c>
      <c r="E11" s="59">
        <v>53200344</v>
      </c>
      <c r="F11" s="59">
        <v>3968098</v>
      </c>
      <c r="G11" s="59">
        <v>4099174</v>
      </c>
      <c r="H11" s="59">
        <v>0</v>
      </c>
      <c r="I11" s="59">
        <v>8067272</v>
      </c>
      <c r="J11" s="59">
        <v>3996103</v>
      </c>
      <c r="K11" s="59">
        <v>3984424</v>
      </c>
      <c r="L11" s="59">
        <v>4125597</v>
      </c>
      <c r="M11" s="59">
        <v>12106124</v>
      </c>
      <c r="N11" s="59">
        <v>4425239</v>
      </c>
      <c r="O11" s="59">
        <v>5067406</v>
      </c>
      <c r="P11" s="59">
        <v>4410423</v>
      </c>
      <c r="Q11" s="59">
        <v>13903068</v>
      </c>
      <c r="R11" s="59">
        <v>4468004</v>
      </c>
      <c r="S11" s="59">
        <v>4311214</v>
      </c>
      <c r="T11" s="59">
        <v>4193784</v>
      </c>
      <c r="U11" s="59">
        <v>12973002</v>
      </c>
      <c r="V11" s="59">
        <v>47049466</v>
      </c>
      <c r="W11" s="59">
        <v>53200344</v>
      </c>
      <c r="X11" s="59">
        <v>-6150878</v>
      </c>
      <c r="Y11" s="60">
        <v>-11.56</v>
      </c>
      <c r="Z11" s="61">
        <v>53200344</v>
      </c>
    </row>
    <row r="12" spans="1:26" ht="12.75">
      <c r="A12" s="57" t="s">
        <v>37</v>
      </c>
      <c r="B12" s="18">
        <v>4046900</v>
      </c>
      <c r="C12" s="18">
        <v>0</v>
      </c>
      <c r="D12" s="58">
        <v>4397985</v>
      </c>
      <c r="E12" s="59">
        <v>4354095</v>
      </c>
      <c r="F12" s="59">
        <v>332810</v>
      </c>
      <c r="G12" s="59">
        <v>334022</v>
      </c>
      <c r="H12" s="59">
        <v>0</v>
      </c>
      <c r="I12" s="59">
        <v>666832</v>
      </c>
      <c r="J12" s="59">
        <v>334028</v>
      </c>
      <c r="K12" s="59">
        <v>333358</v>
      </c>
      <c r="L12" s="59">
        <v>335502</v>
      </c>
      <c r="M12" s="59">
        <v>1002888</v>
      </c>
      <c r="N12" s="59">
        <v>332554</v>
      </c>
      <c r="O12" s="59">
        <v>332822</v>
      </c>
      <c r="P12" s="59">
        <v>333626</v>
      </c>
      <c r="Q12" s="59">
        <v>999002</v>
      </c>
      <c r="R12" s="59">
        <v>332554</v>
      </c>
      <c r="S12" s="59">
        <v>332554</v>
      </c>
      <c r="T12" s="59">
        <v>462050</v>
      </c>
      <c r="U12" s="59">
        <v>1127158</v>
      </c>
      <c r="V12" s="59">
        <v>3795880</v>
      </c>
      <c r="W12" s="59">
        <v>4354095</v>
      </c>
      <c r="X12" s="59">
        <v>-558215</v>
      </c>
      <c r="Y12" s="60">
        <v>-12.82</v>
      </c>
      <c r="Z12" s="61">
        <v>4354095</v>
      </c>
    </row>
    <row r="13" spans="1:26" ht="12.75">
      <c r="A13" s="57" t="s">
        <v>114</v>
      </c>
      <c r="B13" s="18">
        <v>33488510</v>
      </c>
      <c r="C13" s="18">
        <v>0</v>
      </c>
      <c r="D13" s="58">
        <v>31837252</v>
      </c>
      <c r="E13" s="59">
        <v>31534000</v>
      </c>
      <c r="F13" s="59">
        <v>0</v>
      </c>
      <c r="G13" s="59">
        <v>39750</v>
      </c>
      <c r="H13" s="59">
        <v>0</v>
      </c>
      <c r="I13" s="59">
        <v>39750</v>
      </c>
      <c r="J13" s="59">
        <v>1010</v>
      </c>
      <c r="K13" s="59">
        <v>252750</v>
      </c>
      <c r="L13" s="59">
        <v>0</v>
      </c>
      <c r="M13" s="59">
        <v>253760</v>
      </c>
      <c r="N13" s="59">
        <v>4284</v>
      </c>
      <c r="O13" s="59">
        <v>17848</v>
      </c>
      <c r="P13" s="59">
        <v>0</v>
      </c>
      <c r="Q13" s="59">
        <v>22132</v>
      </c>
      <c r="R13" s="59">
        <v>0</v>
      </c>
      <c r="S13" s="59">
        <v>10586</v>
      </c>
      <c r="T13" s="59">
        <v>31374</v>
      </c>
      <c r="U13" s="59">
        <v>41960</v>
      </c>
      <c r="V13" s="59">
        <v>357602</v>
      </c>
      <c r="W13" s="59">
        <v>31534000</v>
      </c>
      <c r="X13" s="59">
        <v>-31176398</v>
      </c>
      <c r="Y13" s="60">
        <v>-98.87</v>
      </c>
      <c r="Z13" s="61">
        <v>31534000</v>
      </c>
    </row>
    <row r="14" spans="1:26" ht="12.75">
      <c r="A14" s="57" t="s">
        <v>38</v>
      </c>
      <c r="B14" s="18">
        <v>12000</v>
      </c>
      <c r="C14" s="18">
        <v>0</v>
      </c>
      <c r="D14" s="58">
        <v>13200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24805409</v>
      </c>
      <c r="C15" s="18">
        <v>0</v>
      </c>
      <c r="D15" s="58">
        <v>28700750</v>
      </c>
      <c r="E15" s="59">
        <v>28735750</v>
      </c>
      <c r="F15" s="59">
        <v>36380</v>
      </c>
      <c r="G15" s="59">
        <v>3793222</v>
      </c>
      <c r="H15" s="59">
        <v>0</v>
      </c>
      <c r="I15" s="59">
        <v>3829602</v>
      </c>
      <c r="J15" s="59">
        <v>1879289</v>
      </c>
      <c r="K15" s="59">
        <v>192284</v>
      </c>
      <c r="L15" s="59">
        <v>3755369</v>
      </c>
      <c r="M15" s="59">
        <v>5826942</v>
      </c>
      <c r="N15" s="59">
        <v>2385389</v>
      </c>
      <c r="O15" s="59">
        <v>70457</v>
      </c>
      <c r="P15" s="59">
        <v>4122151</v>
      </c>
      <c r="Q15" s="59">
        <v>6577997</v>
      </c>
      <c r="R15" s="59">
        <v>2042334</v>
      </c>
      <c r="S15" s="59">
        <v>1708028</v>
      </c>
      <c r="T15" s="59">
        <v>2134859</v>
      </c>
      <c r="U15" s="59">
        <v>5885221</v>
      </c>
      <c r="V15" s="59">
        <v>22119762</v>
      </c>
      <c r="W15" s="59">
        <v>28735750</v>
      </c>
      <c r="X15" s="59">
        <v>-6615988</v>
      </c>
      <c r="Y15" s="60">
        <v>-23.02</v>
      </c>
      <c r="Z15" s="61">
        <v>28735750</v>
      </c>
    </row>
    <row r="16" spans="1:26" ht="12.75">
      <c r="A16" s="57" t="s">
        <v>34</v>
      </c>
      <c r="B16" s="18">
        <v>-20544</v>
      </c>
      <c r="C16" s="18">
        <v>0</v>
      </c>
      <c r="D16" s="58">
        <v>40000</v>
      </c>
      <c r="E16" s="59">
        <v>40000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40000</v>
      </c>
      <c r="X16" s="59">
        <v>-40000</v>
      </c>
      <c r="Y16" s="60">
        <v>-100</v>
      </c>
      <c r="Z16" s="61">
        <v>40000</v>
      </c>
    </row>
    <row r="17" spans="1:26" ht="12.75">
      <c r="A17" s="57" t="s">
        <v>40</v>
      </c>
      <c r="B17" s="18">
        <v>38063594</v>
      </c>
      <c r="C17" s="18">
        <v>0</v>
      </c>
      <c r="D17" s="58">
        <v>51096389</v>
      </c>
      <c r="E17" s="59">
        <v>53022713</v>
      </c>
      <c r="F17" s="59">
        <v>1388853</v>
      </c>
      <c r="G17" s="59">
        <v>2044624</v>
      </c>
      <c r="H17" s="59">
        <v>0</v>
      </c>
      <c r="I17" s="59">
        <v>3433477</v>
      </c>
      <c r="J17" s="59">
        <v>1563115</v>
      </c>
      <c r="K17" s="59">
        <v>1109558</v>
      </c>
      <c r="L17" s="59">
        <v>2730680</v>
      </c>
      <c r="M17" s="59">
        <v>5403353</v>
      </c>
      <c r="N17" s="59">
        <v>2770175</v>
      </c>
      <c r="O17" s="59">
        <v>1754902</v>
      </c>
      <c r="P17" s="59">
        <v>1986184</v>
      </c>
      <c r="Q17" s="59">
        <v>6511261</v>
      </c>
      <c r="R17" s="59">
        <v>1499302</v>
      </c>
      <c r="S17" s="59">
        <v>1821902</v>
      </c>
      <c r="T17" s="59">
        <v>2365999</v>
      </c>
      <c r="U17" s="59">
        <v>5687203</v>
      </c>
      <c r="V17" s="59">
        <v>21035294</v>
      </c>
      <c r="W17" s="59">
        <v>53022713</v>
      </c>
      <c r="X17" s="59">
        <v>-31987419</v>
      </c>
      <c r="Y17" s="60">
        <v>-60.33</v>
      </c>
      <c r="Z17" s="61">
        <v>53022713</v>
      </c>
    </row>
    <row r="18" spans="1:26" ht="12.75">
      <c r="A18" s="68" t="s">
        <v>41</v>
      </c>
      <c r="B18" s="69">
        <f>SUM(B11:B17)</f>
        <v>143749005</v>
      </c>
      <c r="C18" s="69">
        <f>SUM(C11:C17)</f>
        <v>0</v>
      </c>
      <c r="D18" s="70">
        <f aca="true" t="shared" si="1" ref="D18:Z18">SUM(D11:D17)</f>
        <v>174648967</v>
      </c>
      <c r="E18" s="71">
        <f t="shared" si="1"/>
        <v>170886902</v>
      </c>
      <c r="F18" s="71">
        <f t="shared" si="1"/>
        <v>5726141</v>
      </c>
      <c r="G18" s="71">
        <f t="shared" si="1"/>
        <v>10310792</v>
      </c>
      <c r="H18" s="71">
        <f t="shared" si="1"/>
        <v>0</v>
      </c>
      <c r="I18" s="71">
        <f t="shared" si="1"/>
        <v>16036933</v>
      </c>
      <c r="J18" s="71">
        <f t="shared" si="1"/>
        <v>7773545</v>
      </c>
      <c r="K18" s="71">
        <f t="shared" si="1"/>
        <v>5872374</v>
      </c>
      <c r="L18" s="71">
        <f t="shared" si="1"/>
        <v>10947148</v>
      </c>
      <c r="M18" s="71">
        <f t="shared" si="1"/>
        <v>24593067</v>
      </c>
      <c r="N18" s="71">
        <f t="shared" si="1"/>
        <v>9917641</v>
      </c>
      <c r="O18" s="71">
        <f t="shared" si="1"/>
        <v>7243435</v>
      </c>
      <c r="P18" s="71">
        <f t="shared" si="1"/>
        <v>10852384</v>
      </c>
      <c r="Q18" s="71">
        <f t="shared" si="1"/>
        <v>28013460</v>
      </c>
      <c r="R18" s="71">
        <f t="shared" si="1"/>
        <v>8342194</v>
      </c>
      <c r="S18" s="71">
        <f t="shared" si="1"/>
        <v>8184284</v>
      </c>
      <c r="T18" s="71">
        <f t="shared" si="1"/>
        <v>9188066</v>
      </c>
      <c r="U18" s="71">
        <f t="shared" si="1"/>
        <v>25714544</v>
      </c>
      <c r="V18" s="71">
        <f t="shared" si="1"/>
        <v>94358004</v>
      </c>
      <c r="W18" s="71">
        <f t="shared" si="1"/>
        <v>170886902</v>
      </c>
      <c r="X18" s="71">
        <f t="shared" si="1"/>
        <v>-76528898</v>
      </c>
      <c r="Y18" s="66">
        <f>+IF(W18&lt;&gt;0,(X18/W18)*100,0)</f>
        <v>-44.783360868699</v>
      </c>
      <c r="Z18" s="72">
        <f t="shared" si="1"/>
        <v>170886902</v>
      </c>
    </row>
    <row r="19" spans="1:26" ht="12.75">
      <c r="A19" s="68" t="s">
        <v>42</v>
      </c>
      <c r="B19" s="73">
        <f>+B10-B18</f>
        <v>-24203947</v>
      </c>
      <c r="C19" s="73">
        <f>+C10-C18</f>
        <v>0</v>
      </c>
      <c r="D19" s="74">
        <f aca="true" t="shared" si="2" ref="D19:Z19">+D10-D18</f>
        <v>-20408528</v>
      </c>
      <c r="E19" s="75">
        <f t="shared" si="2"/>
        <v>365307</v>
      </c>
      <c r="F19" s="75">
        <f t="shared" si="2"/>
        <v>23215583</v>
      </c>
      <c r="G19" s="75">
        <f t="shared" si="2"/>
        <v>-12022</v>
      </c>
      <c r="H19" s="75">
        <f t="shared" si="2"/>
        <v>0</v>
      </c>
      <c r="I19" s="75">
        <f t="shared" si="2"/>
        <v>23203561</v>
      </c>
      <c r="J19" s="75">
        <f t="shared" si="2"/>
        <v>-1983625</v>
      </c>
      <c r="K19" s="75">
        <f t="shared" si="2"/>
        <v>466374</v>
      </c>
      <c r="L19" s="75">
        <f t="shared" si="2"/>
        <v>9048070</v>
      </c>
      <c r="M19" s="75">
        <f t="shared" si="2"/>
        <v>7530819</v>
      </c>
      <c r="N19" s="75">
        <f t="shared" si="2"/>
        <v>5720558</v>
      </c>
      <c r="O19" s="75">
        <f t="shared" si="2"/>
        <v>4004459</v>
      </c>
      <c r="P19" s="75">
        <f t="shared" si="2"/>
        <v>-18294743</v>
      </c>
      <c r="Q19" s="75">
        <f t="shared" si="2"/>
        <v>-8569726</v>
      </c>
      <c r="R19" s="75">
        <f t="shared" si="2"/>
        <v>11133853</v>
      </c>
      <c r="S19" s="75">
        <f t="shared" si="2"/>
        <v>-4033716</v>
      </c>
      <c r="T19" s="75">
        <f t="shared" si="2"/>
        <v>-4220507</v>
      </c>
      <c r="U19" s="75">
        <f t="shared" si="2"/>
        <v>2879630</v>
      </c>
      <c r="V19" s="75">
        <f t="shared" si="2"/>
        <v>25044284</v>
      </c>
      <c r="W19" s="75">
        <f>IF(E10=E18,0,W10-W18)</f>
        <v>365307</v>
      </c>
      <c r="X19" s="75">
        <f t="shared" si="2"/>
        <v>24678977</v>
      </c>
      <c r="Y19" s="76">
        <f>+IF(W19&lt;&gt;0,(X19/W19)*100,0)</f>
        <v>6755.681385793319</v>
      </c>
      <c r="Z19" s="77">
        <f t="shared" si="2"/>
        <v>365307</v>
      </c>
    </row>
    <row r="20" spans="1:26" ht="20.25">
      <c r="A20" s="78" t="s">
        <v>43</v>
      </c>
      <c r="B20" s="79">
        <v>17525603</v>
      </c>
      <c r="C20" s="79">
        <v>0</v>
      </c>
      <c r="D20" s="80">
        <v>37235500</v>
      </c>
      <c r="E20" s="81">
        <v>37235500</v>
      </c>
      <c r="F20" s="81">
        <v>9947933</v>
      </c>
      <c r="G20" s="81">
        <v>0</v>
      </c>
      <c r="H20" s="81">
        <v>0</v>
      </c>
      <c r="I20" s="81">
        <v>9947933</v>
      </c>
      <c r="J20" s="81">
        <v>0</v>
      </c>
      <c r="K20" s="81">
        <v>13160000</v>
      </c>
      <c r="L20" s="81">
        <v>3884000</v>
      </c>
      <c r="M20" s="81">
        <v>17044000</v>
      </c>
      <c r="N20" s="81">
        <v>0</v>
      </c>
      <c r="O20" s="81">
        <v>0</v>
      </c>
      <c r="P20" s="81">
        <v>0</v>
      </c>
      <c r="Q20" s="81">
        <v>0</v>
      </c>
      <c r="R20" s="81">
        <v>10819000</v>
      </c>
      <c r="S20" s="81">
        <v>0</v>
      </c>
      <c r="T20" s="81">
        <v>0</v>
      </c>
      <c r="U20" s="81">
        <v>10819000</v>
      </c>
      <c r="V20" s="81">
        <v>37810933</v>
      </c>
      <c r="W20" s="81">
        <v>37235500</v>
      </c>
      <c r="X20" s="81">
        <v>575433</v>
      </c>
      <c r="Y20" s="82">
        <v>1.55</v>
      </c>
      <c r="Z20" s="83">
        <v>37235500</v>
      </c>
    </row>
    <row r="21" spans="1:26" ht="41.25">
      <c r="A21" s="84" t="s">
        <v>115</v>
      </c>
      <c r="B21" s="85">
        <v>1479003</v>
      </c>
      <c r="C21" s="85">
        <v>0</v>
      </c>
      <c r="D21" s="86">
        <v>1479000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739500</v>
      </c>
      <c r="L21" s="87">
        <v>0</v>
      </c>
      <c r="M21" s="87">
        <v>739500</v>
      </c>
      <c r="N21" s="87">
        <v>0</v>
      </c>
      <c r="O21" s="87">
        <v>0</v>
      </c>
      <c r="P21" s="87">
        <v>0</v>
      </c>
      <c r="Q21" s="87">
        <v>0</v>
      </c>
      <c r="R21" s="87">
        <v>739500</v>
      </c>
      <c r="S21" s="87">
        <v>-1479000</v>
      </c>
      <c r="T21" s="87">
        <v>0</v>
      </c>
      <c r="U21" s="87">
        <v>-739500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-5199341</v>
      </c>
      <c r="C22" s="91">
        <f>SUM(C19:C21)</f>
        <v>0</v>
      </c>
      <c r="D22" s="92">
        <f aca="true" t="shared" si="3" ref="D22:Z22">SUM(D19:D21)</f>
        <v>18305972</v>
      </c>
      <c r="E22" s="93">
        <f t="shared" si="3"/>
        <v>37600807</v>
      </c>
      <c r="F22" s="93">
        <f t="shared" si="3"/>
        <v>33163516</v>
      </c>
      <c r="G22" s="93">
        <f t="shared" si="3"/>
        <v>-12022</v>
      </c>
      <c r="H22" s="93">
        <f t="shared" si="3"/>
        <v>0</v>
      </c>
      <c r="I22" s="93">
        <f t="shared" si="3"/>
        <v>33151494</v>
      </c>
      <c r="J22" s="93">
        <f t="shared" si="3"/>
        <v>-1983625</v>
      </c>
      <c r="K22" s="93">
        <f t="shared" si="3"/>
        <v>14365874</v>
      </c>
      <c r="L22" s="93">
        <f t="shared" si="3"/>
        <v>12932070</v>
      </c>
      <c r="M22" s="93">
        <f t="shared" si="3"/>
        <v>25314319</v>
      </c>
      <c r="N22" s="93">
        <f t="shared" si="3"/>
        <v>5720558</v>
      </c>
      <c r="O22" s="93">
        <f t="shared" si="3"/>
        <v>4004459</v>
      </c>
      <c r="P22" s="93">
        <f t="shared" si="3"/>
        <v>-18294743</v>
      </c>
      <c r="Q22" s="93">
        <f t="shared" si="3"/>
        <v>-8569726</v>
      </c>
      <c r="R22" s="93">
        <f t="shared" si="3"/>
        <v>22692353</v>
      </c>
      <c r="S22" s="93">
        <f t="shared" si="3"/>
        <v>-5512716</v>
      </c>
      <c r="T22" s="93">
        <f t="shared" si="3"/>
        <v>-4220507</v>
      </c>
      <c r="U22" s="93">
        <f t="shared" si="3"/>
        <v>12959130</v>
      </c>
      <c r="V22" s="93">
        <f t="shared" si="3"/>
        <v>62855217</v>
      </c>
      <c r="W22" s="93">
        <f t="shared" si="3"/>
        <v>37600807</v>
      </c>
      <c r="X22" s="93">
        <f t="shared" si="3"/>
        <v>25254410</v>
      </c>
      <c r="Y22" s="94">
        <f>+IF(W22&lt;&gt;0,(X22/W22)*100,0)</f>
        <v>67.16454250569676</v>
      </c>
      <c r="Z22" s="95">
        <f t="shared" si="3"/>
        <v>37600807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-5199341</v>
      </c>
      <c r="C24" s="73">
        <f>SUM(C22:C23)</f>
        <v>0</v>
      </c>
      <c r="D24" s="74">
        <f aca="true" t="shared" si="4" ref="D24:Z24">SUM(D22:D23)</f>
        <v>18305972</v>
      </c>
      <c r="E24" s="75">
        <f t="shared" si="4"/>
        <v>37600807</v>
      </c>
      <c r="F24" s="75">
        <f t="shared" si="4"/>
        <v>33163516</v>
      </c>
      <c r="G24" s="75">
        <f t="shared" si="4"/>
        <v>-12022</v>
      </c>
      <c r="H24" s="75">
        <f t="shared" si="4"/>
        <v>0</v>
      </c>
      <c r="I24" s="75">
        <f t="shared" si="4"/>
        <v>33151494</v>
      </c>
      <c r="J24" s="75">
        <f t="shared" si="4"/>
        <v>-1983625</v>
      </c>
      <c r="K24" s="75">
        <f t="shared" si="4"/>
        <v>14365874</v>
      </c>
      <c r="L24" s="75">
        <f t="shared" si="4"/>
        <v>12932070</v>
      </c>
      <c r="M24" s="75">
        <f t="shared" si="4"/>
        <v>25314319</v>
      </c>
      <c r="N24" s="75">
        <f t="shared" si="4"/>
        <v>5720558</v>
      </c>
      <c r="O24" s="75">
        <f t="shared" si="4"/>
        <v>4004459</v>
      </c>
      <c r="P24" s="75">
        <f t="shared" si="4"/>
        <v>-18294743</v>
      </c>
      <c r="Q24" s="75">
        <f t="shared" si="4"/>
        <v>-8569726</v>
      </c>
      <c r="R24" s="75">
        <f t="shared" si="4"/>
        <v>22692353</v>
      </c>
      <c r="S24" s="75">
        <f t="shared" si="4"/>
        <v>-5512716</v>
      </c>
      <c r="T24" s="75">
        <f t="shared" si="4"/>
        <v>-4220507</v>
      </c>
      <c r="U24" s="75">
        <f t="shared" si="4"/>
        <v>12959130</v>
      </c>
      <c r="V24" s="75">
        <f t="shared" si="4"/>
        <v>62855217</v>
      </c>
      <c r="W24" s="75">
        <f t="shared" si="4"/>
        <v>37600807</v>
      </c>
      <c r="X24" s="75">
        <f t="shared" si="4"/>
        <v>25254410</v>
      </c>
      <c r="Y24" s="76">
        <f>+IF(W24&lt;&gt;0,(X24/W24)*100,0)</f>
        <v>67.16454250569676</v>
      </c>
      <c r="Z24" s="77">
        <f t="shared" si="4"/>
        <v>37600807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-55876078</v>
      </c>
      <c r="C27" s="21">
        <v>0</v>
      </c>
      <c r="D27" s="103">
        <v>22767950</v>
      </c>
      <c r="E27" s="104">
        <v>-45442851</v>
      </c>
      <c r="F27" s="104">
        <v>0</v>
      </c>
      <c r="G27" s="104">
        <v>303978</v>
      </c>
      <c r="H27" s="104">
        <v>0</v>
      </c>
      <c r="I27" s="104">
        <v>303978</v>
      </c>
      <c r="J27" s="104">
        <v>0</v>
      </c>
      <c r="K27" s="104">
        <v>701308</v>
      </c>
      <c r="L27" s="104">
        <v>0</v>
      </c>
      <c r="M27" s="104">
        <v>701308</v>
      </c>
      <c r="N27" s="104">
        <v>0</v>
      </c>
      <c r="O27" s="104">
        <v>0</v>
      </c>
      <c r="P27" s="104">
        <v>3151301</v>
      </c>
      <c r="Q27" s="104">
        <v>3151301</v>
      </c>
      <c r="R27" s="104">
        <v>0</v>
      </c>
      <c r="S27" s="104">
        <v>1054689</v>
      </c>
      <c r="T27" s="104">
        <v>3303967</v>
      </c>
      <c r="U27" s="104">
        <v>4358656</v>
      </c>
      <c r="V27" s="104">
        <v>8515243</v>
      </c>
      <c r="W27" s="104">
        <v>-45442851</v>
      </c>
      <c r="X27" s="104">
        <v>53958094</v>
      </c>
      <c r="Y27" s="105">
        <v>-118.74</v>
      </c>
      <c r="Z27" s="106">
        <v>-45442851</v>
      </c>
    </row>
    <row r="28" spans="1:26" ht="12.75">
      <c r="A28" s="107" t="s">
        <v>47</v>
      </c>
      <c r="B28" s="18">
        <v>-56090485</v>
      </c>
      <c r="C28" s="18">
        <v>0</v>
      </c>
      <c r="D28" s="58">
        <v>19415500</v>
      </c>
      <c r="E28" s="59">
        <v>-50159453</v>
      </c>
      <c r="F28" s="59">
        <v>0</v>
      </c>
      <c r="G28" s="59">
        <v>303978</v>
      </c>
      <c r="H28" s="59">
        <v>0</v>
      </c>
      <c r="I28" s="59">
        <v>303978</v>
      </c>
      <c r="J28" s="59">
        <v>0</v>
      </c>
      <c r="K28" s="59">
        <v>701308</v>
      </c>
      <c r="L28" s="59">
        <v>0</v>
      </c>
      <c r="M28" s="59">
        <v>701308</v>
      </c>
      <c r="N28" s="59">
        <v>0</v>
      </c>
      <c r="O28" s="59">
        <v>0</v>
      </c>
      <c r="P28" s="59">
        <v>3151301</v>
      </c>
      <c r="Q28" s="59">
        <v>3151301</v>
      </c>
      <c r="R28" s="59">
        <v>0</v>
      </c>
      <c r="S28" s="59">
        <v>1054689</v>
      </c>
      <c r="T28" s="59">
        <v>2619082</v>
      </c>
      <c r="U28" s="59">
        <v>3673771</v>
      </c>
      <c r="V28" s="59">
        <v>7830358</v>
      </c>
      <c r="W28" s="59">
        <v>-50159453</v>
      </c>
      <c r="X28" s="59">
        <v>57989811</v>
      </c>
      <c r="Y28" s="60">
        <v>-115.61</v>
      </c>
      <c r="Z28" s="61">
        <v>-50159453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213977</v>
      </c>
      <c r="C31" s="18">
        <v>0</v>
      </c>
      <c r="D31" s="58">
        <v>2235450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456039</v>
      </c>
      <c r="U31" s="59">
        <v>456039</v>
      </c>
      <c r="V31" s="59">
        <v>456039</v>
      </c>
      <c r="W31" s="59">
        <v>0</v>
      </c>
      <c r="X31" s="59">
        <v>456039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-55876508</v>
      </c>
      <c r="C32" s="21">
        <f>SUM(C28:C31)</f>
        <v>0</v>
      </c>
      <c r="D32" s="103">
        <f aca="true" t="shared" si="5" ref="D32:Z32">SUM(D28:D31)</f>
        <v>21650950</v>
      </c>
      <c r="E32" s="104">
        <f t="shared" si="5"/>
        <v>-50159453</v>
      </c>
      <c r="F32" s="104">
        <f t="shared" si="5"/>
        <v>0</v>
      </c>
      <c r="G32" s="104">
        <f t="shared" si="5"/>
        <v>303978</v>
      </c>
      <c r="H32" s="104">
        <f t="shared" si="5"/>
        <v>0</v>
      </c>
      <c r="I32" s="104">
        <f t="shared" si="5"/>
        <v>303978</v>
      </c>
      <c r="J32" s="104">
        <f t="shared" si="5"/>
        <v>0</v>
      </c>
      <c r="K32" s="104">
        <f t="shared" si="5"/>
        <v>701308</v>
      </c>
      <c r="L32" s="104">
        <f t="shared" si="5"/>
        <v>0</v>
      </c>
      <c r="M32" s="104">
        <f t="shared" si="5"/>
        <v>701308</v>
      </c>
      <c r="N32" s="104">
        <f t="shared" si="5"/>
        <v>0</v>
      </c>
      <c r="O32" s="104">
        <f t="shared" si="5"/>
        <v>0</v>
      </c>
      <c r="P32" s="104">
        <f t="shared" si="5"/>
        <v>3151301</v>
      </c>
      <c r="Q32" s="104">
        <f t="shared" si="5"/>
        <v>3151301</v>
      </c>
      <c r="R32" s="104">
        <f t="shared" si="5"/>
        <v>0</v>
      </c>
      <c r="S32" s="104">
        <f t="shared" si="5"/>
        <v>1054689</v>
      </c>
      <c r="T32" s="104">
        <f t="shared" si="5"/>
        <v>3075121</v>
      </c>
      <c r="U32" s="104">
        <f t="shared" si="5"/>
        <v>4129810</v>
      </c>
      <c r="V32" s="104">
        <f t="shared" si="5"/>
        <v>8286397</v>
      </c>
      <c r="W32" s="104">
        <f t="shared" si="5"/>
        <v>-50159453</v>
      </c>
      <c r="X32" s="104">
        <f t="shared" si="5"/>
        <v>58445850</v>
      </c>
      <c r="Y32" s="105">
        <f>+IF(W32&lt;&gt;0,(X32/W32)*100,0)</f>
        <v>-116.52011037680177</v>
      </c>
      <c r="Z32" s="106">
        <f t="shared" si="5"/>
        <v>-50159453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179183266</v>
      </c>
      <c r="C35" s="18">
        <v>0</v>
      </c>
      <c r="D35" s="58">
        <v>-55076734</v>
      </c>
      <c r="E35" s="59">
        <v>154267301</v>
      </c>
      <c r="F35" s="59">
        <v>17875142</v>
      </c>
      <c r="G35" s="59">
        <v>1013391</v>
      </c>
      <c r="H35" s="59">
        <v>0</v>
      </c>
      <c r="I35" s="59">
        <v>18888533</v>
      </c>
      <c r="J35" s="59">
        <v>-3008688</v>
      </c>
      <c r="K35" s="59">
        <v>13113192</v>
      </c>
      <c r="L35" s="59">
        <v>8609302</v>
      </c>
      <c r="M35" s="59">
        <v>18713806</v>
      </c>
      <c r="N35" s="59">
        <v>6546022</v>
      </c>
      <c r="O35" s="59">
        <v>4825479</v>
      </c>
      <c r="P35" s="59">
        <v>-22653452</v>
      </c>
      <c r="Q35" s="59">
        <v>-11281951</v>
      </c>
      <c r="R35" s="59">
        <v>22576345</v>
      </c>
      <c r="S35" s="59">
        <v>-4957364</v>
      </c>
      <c r="T35" s="59">
        <v>-691912</v>
      </c>
      <c r="U35" s="59">
        <v>16927069</v>
      </c>
      <c r="V35" s="59">
        <v>43247457</v>
      </c>
      <c r="W35" s="59">
        <v>154267301</v>
      </c>
      <c r="X35" s="59">
        <v>-111019844</v>
      </c>
      <c r="Y35" s="60">
        <v>-71.97</v>
      </c>
      <c r="Z35" s="61">
        <v>154267301</v>
      </c>
    </row>
    <row r="36" spans="1:26" ht="12.75">
      <c r="A36" s="57" t="s">
        <v>53</v>
      </c>
      <c r="B36" s="18">
        <v>499536197</v>
      </c>
      <c r="C36" s="18">
        <v>0</v>
      </c>
      <c r="D36" s="58">
        <v>530309928</v>
      </c>
      <c r="E36" s="59">
        <v>524452141</v>
      </c>
      <c r="F36" s="59">
        <v>10300</v>
      </c>
      <c r="G36" s="59">
        <v>1602831</v>
      </c>
      <c r="H36" s="59">
        <v>0</v>
      </c>
      <c r="I36" s="59">
        <v>1613131</v>
      </c>
      <c r="J36" s="59">
        <v>239220</v>
      </c>
      <c r="K36" s="59">
        <v>2081991</v>
      </c>
      <c r="L36" s="59">
        <v>1212919</v>
      </c>
      <c r="M36" s="59">
        <v>3534130</v>
      </c>
      <c r="N36" s="59">
        <v>86719</v>
      </c>
      <c r="O36" s="59">
        <v>22380</v>
      </c>
      <c r="P36" s="59">
        <v>4494680</v>
      </c>
      <c r="Q36" s="59">
        <v>4603779</v>
      </c>
      <c r="R36" s="59">
        <v>545392</v>
      </c>
      <c r="S36" s="59">
        <v>2838843</v>
      </c>
      <c r="T36" s="59">
        <v>3559662</v>
      </c>
      <c r="U36" s="59">
        <v>6943897</v>
      </c>
      <c r="V36" s="59">
        <v>16694937</v>
      </c>
      <c r="W36" s="59">
        <v>524452141</v>
      </c>
      <c r="X36" s="59">
        <v>-507757204</v>
      </c>
      <c r="Y36" s="60">
        <v>-96.82</v>
      </c>
      <c r="Z36" s="61">
        <v>524452141</v>
      </c>
    </row>
    <row r="37" spans="1:26" ht="12.75">
      <c r="A37" s="57" t="s">
        <v>54</v>
      </c>
      <c r="B37" s="18">
        <v>197395708</v>
      </c>
      <c r="C37" s="18">
        <v>0</v>
      </c>
      <c r="D37" s="58">
        <v>-41998243</v>
      </c>
      <c r="E37" s="59">
        <v>197395699</v>
      </c>
      <c r="F37" s="59">
        <v>-15278074</v>
      </c>
      <c r="G37" s="59">
        <v>2628245</v>
      </c>
      <c r="H37" s="59">
        <v>0</v>
      </c>
      <c r="I37" s="59">
        <v>-12649829</v>
      </c>
      <c r="J37" s="59">
        <v>-785842</v>
      </c>
      <c r="K37" s="59">
        <v>829311</v>
      </c>
      <c r="L37" s="59">
        <v>-3109850</v>
      </c>
      <c r="M37" s="59">
        <v>-3066381</v>
      </c>
      <c r="N37" s="59">
        <v>912182</v>
      </c>
      <c r="O37" s="59">
        <v>843397</v>
      </c>
      <c r="P37" s="59">
        <v>135971</v>
      </c>
      <c r="Q37" s="59">
        <v>1891550</v>
      </c>
      <c r="R37" s="59">
        <v>429383</v>
      </c>
      <c r="S37" s="59">
        <v>3394193</v>
      </c>
      <c r="T37" s="59">
        <v>7088251</v>
      </c>
      <c r="U37" s="59">
        <v>10911827</v>
      </c>
      <c r="V37" s="59">
        <v>-2912833</v>
      </c>
      <c r="W37" s="59">
        <v>197395699</v>
      </c>
      <c r="X37" s="59">
        <v>-200308532</v>
      </c>
      <c r="Y37" s="60">
        <v>-101.48</v>
      </c>
      <c r="Z37" s="61">
        <v>197395699</v>
      </c>
    </row>
    <row r="38" spans="1:26" ht="12.75">
      <c r="A38" s="57" t="s">
        <v>55</v>
      </c>
      <c r="B38" s="18">
        <v>10876069</v>
      </c>
      <c r="C38" s="18">
        <v>0</v>
      </c>
      <c r="D38" s="58">
        <v>0</v>
      </c>
      <c r="E38" s="59">
        <v>10876069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10876069</v>
      </c>
      <c r="X38" s="59">
        <v>-10876069</v>
      </c>
      <c r="Y38" s="60">
        <v>-100</v>
      </c>
      <c r="Z38" s="61">
        <v>10876069</v>
      </c>
    </row>
    <row r="39" spans="1:26" ht="12.75">
      <c r="A39" s="57" t="s">
        <v>56</v>
      </c>
      <c r="B39" s="18">
        <v>475647015</v>
      </c>
      <c r="C39" s="18">
        <v>0</v>
      </c>
      <c r="D39" s="58">
        <v>498925465</v>
      </c>
      <c r="E39" s="59">
        <v>432846872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432846872</v>
      </c>
      <c r="X39" s="59">
        <v>-432846872</v>
      </c>
      <c r="Y39" s="60">
        <v>-100</v>
      </c>
      <c r="Z39" s="61">
        <v>432846872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-103859823</v>
      </c>
      <c r="C42" s="18">
        <v>0</v>
      </c>
      <c r="D42" s="58">
        <v>-65964834</v>
      </c>
      <c r="E42" s="59">
        <v>-119090969</v>
      </c>
      <c r="F42" s="59">
        <v>-5726141</v>
      </c>
      <c r="G42" s="59">
        <v>-10271042</v>
      </c>
      <c r="H42" s="59">
        <v>0</v>
      </c>
      <c r="I42" s="59">
        <v>-15997183</v>
      </c>
      <c r="J42" s="59">
        <v>-7770083</v>
      </c>
      <c r="K42" s="59">
        <v>-5619624</v>
      </c>
      <c r="L42" s="59">
        <v>-10947148</v>
      </c>
      <c r="M42" s="59">
        <v>-24336855</v>
      </c>
      <c r="N42" s="59">
        <v>-9861099</v>
      </c>
      <c r="O42" s="59">
        <v>-7120597</v>
      </c>
      <c r="P42" s="59">
        <v>-10852384</v>
      </c>
      <c r="Q42" s="59">
        <v>-27834080</v>
      </c>
      <c r="R42" s="59">
        <v>-8332132</v>
      </c>
      <c r="S42" s="59">
        <v>-7647656</v>
      </c>
      <c r="T42" s="59">
        <v>-9061765</v>
      </c>
      <c r="U42" s="59">
        <v>-25041553</v>
      </c>
      <c r="V42" s="59">
        <v>-93209671</v>
      </c>
      <c r="W42" s="59">
        <v>-119090969</v>
      </c>
      <c r="X42" s="59">
        <v>25881298</v>
      </c>
      <c r="Y42" s="60">
        <v>-21.73</v>
      </c>
      <c r="Z42" s="61">
        <v>-119090969</v>
      </c>
    </row>
    <row r="43" spans="1:26" ht="12.75">
      <c r="A43" s="57" t="s">
        <v>59</v>
      </c>
      <c r="B43" s="18">
        <v>585269</v>
      </c>
      <c r="C43" s="18">
        <v>0</v>
      </c>
      <c r="D43" s="58">
        <v>-623278</v>
      </c>
      <c r="E43" s="59">
        <v>623278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623278</v>
      </c>
    </row>
    <row r="44" spans="1:26" ht="12.75">
      <c r="A44" s="57" t="s">
        <v>60</v>
      </c>
      <c r="B44" s="18">
        <v>-4745027</v>
      </c>
      <c r="C44" s="18">
        <v>0</v>
      </c>
      <c r="D44" s="58">
        <v>127737</v>
      </c>
      <c r="E44" s="59">
        <v>-127742</v>
      </c>
      <c r="F44" s="59">
        <v>-1470</v>
      </c>
      <c r="G44" s="59">
        <v>114</v>
      </c>
      <c r="H44" s="59">
        <v>1356</v>
      </c>
      <c r="I44" s="59">
        <v>0</v>
      </c>
      <c r="J44" s="59">
        <v>-8877</v>
      </c>
      <c r="K44" s="59">
        <v>3229</v>
      </c>
      <c r="L44" s="59">
        <v>3991</v>
      </c>
      <c r="M44" s="59">
        <v>-1657</v>
      </c>
      <c r="N44" s="59">
        <v>-6673</v>
      </c>
      <c r="O44" s="59">
        <v>6952</v>
      </c>
      <c r="P44" s="59">
        <v>799</v>
      </c>
      <c r="Q44" s="59">
        <v>1078</v>
      </c>
      <c r="R44" s="59">
        <v>-2942</v>
      </c>
      <c r="S44" s="59">
        <v>-1320</v>
      </c>
      <c r="T44" s="59">
        <v>-1893</v>
      </c>
      <c r="U44" s="59">
        <v>-6155</v>
      </c>
      <c r="V44" s="59">
        <v>-6734</v>
      </c>
      <c r="W44" s="59">
        <v>-5</v>
      </c>
      <c r="X44" s="59">
        <v>-6729</v>
      </c>
      <c r="Y44" s="60">
        <v>134580</v>
      </c>
      <c r="Z44" s="61">
        <v>-127742</v>
      </c>
    </row>
    <row r="45" spans="1:26" ht="12.75">
      <c r="A45" s="68" t="s">
        <v>61</v>
      </c>
      <c r="B45" s="21">
        <v>-49186822</v>
      </c>
      <c r="C45" s="21">
        <v>0</v>
      </c>
      <c r="D45" s="103">
        <v>-241925981</v>
      </c>
      <c r="E45" s="104">
        <v>-59762679</v>
      </c>
      <c r="F45" s="104">
        <v>-5537065</v>
      </c>
      <c r="G45" s="104">
        <f>+F45+G42+G43+G44+G83</f>
        <v>-15774065</v>
      </c>
      <c r="H45" s="104">
        <f>+G45+H42+H43+H44+H83</f>
        <v>-15772709</v>
      </c>
      <c r="I45" s="104">
        <f>+H45</f>
        <v>-15772709</v>
      </c>
      <c r="J45" s="104">
        <f>+H45+J42+J43+J44+J83</f>
        <v>-23547242</v>
      </c>
      <c r="K45" s="104">
        <f>+J45+K42+K43+K44+K83</f>
        <v>-29082471</v>
      </c>
      <c r="L45" s="104">
        <f>+K45+L42+L43+L44+L83</f>
        <v>-40030465</v>
      </c>
      <c r="M45" s="104">
        <f>+L45</f>
        <v>-40030465</v>
      </c>
      <c r="N45" s="104">
        <f>+L45+N42+N43+N44+N83</f>
        <v>-49882169</v>
      </c>
      <c r="O45" s="104">
        <f>+N45+O42+O43+O44+O83</f>
        <v>-58993169</v>
      </c>
      <c r="P45" s="104">
        <f>+O45+P42+P43+P44+P83</f>
        <v>-69851303</v>
      </c>
      <c r="Q45" s="104">
        <f>+P45</f>
        <v>-69851303</v>
      </c>
      <c r="R45" s="104">
        <f>+P45+R42+R43+R44+R83</f>
        <v>-78183815</v>
      </c>
      <c r="S45" s="104">
        <f>+R45+S42+S43+S44+S83</f>
        <v>-85970077</v>
      </c>
      <c r="T45" s="104">
        <f>+S45+T42+T43+T44+T83</f>
        <v>-89342183</v>
      </c>
      <c r="U45" s="104">
        <f>+T45</f>
        <v>-89342183</v>
      </c>
      <c r="V45" s="104">
        <f>+U45</f>
        <v>-89342183</v>
      </c>
      <c r="W45" s="104">
        <f>+W83+W42+W43+W44</f>
        <v>-60258220</v>
      </c>
      <c r="X45" s="104">
        <f>+V45-W45</f>
        <v>-29083963</v>
      </c>
      <c r="Y45" s="105">
        <f>+IF(W45&lt;&gt;0,+(X45/W45)*100,0)</f>
        <v>48.26555281586479</v>
      </c>
      <c r="Z45" s="106">
        <v>-59762679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98.7180527111037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-76193</v>
      </c>
      <c r="C68" s="18">
        <v>0</v>
      </c>
      <c r="D68" s="19">
        <v>346268</v>
      </c>
      <c r="E68" s="20">
        <v>11033154</v>
      </c>
      <c r="F68" s="20">
        <v>598766</v>
      </c>
      <c r="G68" s="20">
        <v>-42008</v>
      </c>
      <c r="H68" s="20">
        <v>0</v>
      </c>
      <c r="I68" s="20">
        <v>556758</v>
      </c>
      <c r="J68" s="20">
        <v>-45844</v>
      </c>
      <c r="K68" s="20">
        <v>-45913</v>
      </c>
      <c r="L68" s="20">
        <v>-38042</v>
      </c>
      <c r="M68" s="20">
        <v>-129799</v>
      </c>
      <c r="N68" s="20">
        <v>-38091</v>
      </c>
      <c r="O68" s="20">
        <v>1594538</v>
      </c>
      <c r="P68" s="20">
        <v>750377</v>
      </c>
      <c r="Q68" s="20">
        <v>2306824</v>
      </c>
      <c r="R68" s="20">
        <v>744447</v>
      </c>
      <c r="S68" s="20">
        <v>6760924</v>
      </c>
      <c r="T68" s="20">
        <v>748738</v>
      </c>
      <c r="U68" s="20">
        <v>8254109</v>
      </c>
      <c r="V68" s="20">
        <v>10987892</v>
      </c>
      <c r="W68" s="20">
        <v>11033154</v>
      </c>
      <c r="X68" s="20">
        <v>0</v>
      </c>
      <c r="Y68" s="19">
        <v>0</v>
      </c>
      <c r="Z68" s="22">
        <v>11033154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25976706</v>
      </c>
      <c r="C70" s="18">
        <v>0</v>
      </c>
      <c r="D70" s="19">
        <v>38254250</v>
      </c>
      <c r="E70" s="20">
        <v>38681708</v>
      </c>
      <c r="F70" s="20">
        <v>2561372</v>
      </c>
      <c r="G70" s="20">
        <v>3123272</v>
      </c>
      <c r="H70" s="20">
        <v>0</v>
      </c>
      <c r="I70" s="20">
        <v>5684644</v>
      </c>
      <c r="J70" s="20">
        <v>2265209</v>
      </c>
      <c r="K70" s="20">
        <v>2379776</v>
      </c>
      <c r="L70" s="20">
        <v>3483202</v>
      </c>
      <c r="M70" s="20">
        <v>8128187</v>
      </c>
      <c r="N70" s="20">
        <v>4851216</v>
      </c>
      <c r="O70" s="20">
        <v>4109786</v>
      </c>
      <c r="P70" s="20">
        <v>-1997696</v>
      </c>
      <c r="Q70" s="20">
        <v>6963306</v>
      </c>
      <c r="R70" s="20">
        <v>1638215</v>
      </c>
      <c r="S70" s="20">
        <v>1408695</v>
      </c>
      <c r="T70" s="20">
        <v>1604500</v>
      </c>
      <c r="U70" s="20">
        <v>4651410</v>
      </c>
      <c r="V70" s="20">
        <v>25427547</v>
      </c>
      <c r="W70" s="20">
        <v>38681708</v>
      </c>
      <c r="X70" s="20">
        <v>0</v>
      </c>
      <c r="Y70" s="19">
        <v>0</v>
      </c>
      <c r="Z70" s="22">
        <v>38681708</v>
      </c>
    </row>
    <row r="71" spans="1:26" ht="12.75" hidden="1">
      <c r="A71" s="38" t="s">
        <v>67</v>
      </c>
      <c r="B71" s="18">
        <v>13249155</v>
      </c>
      <c r="C71" s="18">
        <v>0</v>
      </c>
      <c r="D71" s="19">
        <v>14110659</v>
      </c>
      <c r="E71" s="20">
        <v>11994459</v>
      </c>
      <c r="F71" s="20">
        <v>1154926</v>
      </c>
      <c r="G71" s="20">
        <v>845900</v>
      </c>
      <c r="H71" s="20">
        <v>0</v>
      </c>
      <c r="I71" s="20">
        <v>2000826</v>
      </c>
      <c r="J71" s="20">
        <v>775003</v>
      </c>
      <c r="K71" s="20">
        <v>1255425</v>
      </c>
      <c r="L71" s="20">
        <v>2217182</v>
      </c>
      <c r="M71" s="20">
        <v>4247610</v>
      </c>
      <c r="N71" s="20">
        <v>2836636</v>
      </c>
      <c r="O71" s="20">
        <v>2309921</v>
      </c>
      <c r="P71" s="20">
        <v>-1320256</v>
      </c>
      <c r="Q71" s="20">
        <v>3826301</v>
      </c>
      <c r="R71" s="20">
        <v>1025516</v>
      </c>
      <c r="S71" s="20">
        <v>-321156</v>
      </c>
      <c r="T71" s="20">
        <v>1199726</v>
      </c>
      <c r="U71" s="20">
        <v>1904086</v>
      </c>
      <c r="V71" s="20">
        <v>11978823</v>
      </c>
      <c r="W71" s="20">
        <v>11994459</v>
      </c>
      <c r="X71" s="20">
        <v>0</v>
      </c>
      <c r="Y71" s="19">
        <v>0</v>
      </c>
      <c r="Z71" s="22">
        <v>11994459</v>
      </c>
    </row>
    <row r="72" spans="1:26" ht="12.75" hidden="1">
      <c r="A72" s="38" t="s">
        <v>68</v>
      </c>
      <c r="B72" s="18">
        <v>8359849</v>
      </c>
      <c r="C72" s="18">
        <v>0</v>
      </c>
      <c r="D72" s="19">
        <v>8941406</v>
      </c>
      <c r="E72" s="20">
        <v>7695590</v>
      </c>
      <c r="F72" s="20">
        <v>835287</v>
      </c>
      <c r="G72" s="20">
        <v>829339</v>
      </c>
      <c r="H72" s="20">
        <v>0</v>
      </c>
      <c r="I72" s="20">
        <v>1664626</v>
      </c>
      <c r="J72" s="20">
        <v>819360</v>
      </c>
      <c r="K72" s="20">
        <v>818019</v>
      </c>
      <c r="L72" s="20">
        <v>1790094</v>
      </c>
      <c r="M72" s="20">
        <v>3427473</v>
      </c>
      <c r="N72" s="20">
        <v>1806721</v>
      </c>
      <c r="O72" s="20">
        <v>1787522</v>
      </c>
      <c r="P72" s="20">
        <v>-1117622</v>
      </c>
      <c r="Q72" s="20">
        <v>2476621</v>
      </c>
      <c r="R72" s="20">
        <v>815873</v>
      </c>
      <c r="S72" s="20">
        <v>-148096</v>
      </c>
      <c r="T72" s="20">
        <v>794897</v>
      </c>
      <c r="U72" s="20">
        <v>1462674</v>
      </c>
      <c r="V72" s="20">
        <v>9031394</v>
      </c>
      <c r="W72" s="20">
        <v>7695590</v>
      </c>
      <c r="X72" s="20">
        <v>0</v>
      </c>
      <c r="Y72" s="19">
        <v>0</v>
      </c>
      <c r="Z72" s="22">
        <v>7695590</v>
      </c>
    </row>
    <row r="73" spans="1:26" ht="12.75" hidden="1">
      <c r="A73" s="38" t="s">
        <v>69</v>
      </c>
      <c r="B73" s="18">
        <v>5578901</v>
      </c>
      <c r="C73" s="18">
        <v>0</v>
      </c>
      <c r="D73" s="19">
        <v>6350038</v>
      </c>
      <c r="E73" s="20">
        <v>5681900</v>
      </c>
      <c r="F73" s="20">
        <v>575812</v>
      </c>
      <c r="G73" s="20">
        <v>568699</v>
      </c>
      <c r="H73" s="20">
        <v>0</v>
      </c>
      <c r="I73" s="20">
        <v>1144511</v>
      </c>
      <c r="J73" s="20">
        <v>560373</v>
      </c>
      <c r="K73" s="20">
        <v>559345</v>
      </c>
      <c r="L73" s="20">
        <v>1240823</v>
      </c>
      <c r="M73" s="20">
        <v>2360541</v>
      </c>
      <c r="N73" s="20">
        <v>1240560</v>
      </c>
      <c r="O73" s="20">
        <v>1241488</v>
      </c>
      <c r="P73" s="20">
        <v>-802948</v>
      </c>
      <c r="Q73" s="20">
        <v>1679100</v>
      </c>
      <c r="R73" s="20">
        <v>558807</v>
      </c>
      <c r="S73" s="20">
        <v>-123863</v>
      </c>
      <c r="T73" s="20">
        <v>546855</v>
      </c>
      <c r="U73" s="20">
        <v>981799</v>
      </c>
      <c r="V73" s="20">
        <v>6165951</v>
      </c>
      <c r="W73" s="20">
        <v>5681900</v>
      </c>
      <c r="X73" s="20">
        <v>0</v>
      </c>
      <c r="Y73" s="19">
        <v>0</v>
      </c>
      <c r="Z73" s="22">
        <v>5681900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3575186</v>
      </c>
      <c r="E75" s="29">
        <v>853737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2797402</v>
      </c>
      <c r="O75" s="29">
        <v>360</v>
      </c>
      <c r="P75" s="29">
        <v>-1401963</v>
      </c>
      <c r="Q75" s="29">
        <v>1395799</v>
      </c>
      <c r="R75" s="29">
        <v>0</v>
      </c>
      <c r="S75" s="29">
        <v>0</v>
      </c>
      <c r="T75" s="29">
        <v>-11925</v>
      </c>
      <c r="U75" s="29">
        <v>-11925</v>
      </c>
      <c r="V75" s="29">
        <v>1383874</v>
      </c>
      <c r="W75" s="29">
        <v>853737</v>
      </c>
      <c r="X75" s="29">
        <v>0</v>
      </c>
      <c r="Y75" s="28">
        <v>0</v>
      </c>
      <c r="Z75" s="30">
        <v>853737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346268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58832759</v>
      </c>
      <c r="C83" s="18"/>
      <c r="D83" s="19">
        <v>-175465606</v>
      </c>
      <c r="E83" s="20">
        <v>58832754</v>
      </c>
      <c r="F83" s="20">
        <v>190546</v>
      </c>
      <c r="G83" s="20">
        <v>33928</v>
      </c>
      <c r="H83" s="20"/>
      <c r="I83" s="20">
        <v>190546</v>
      </c>
      <c r="J83" s="20">
        <v>4427</v>
      </c>
      <c r="K83" s="20">
        <v>81166</v>
      </c>
      <c r="L83" s="20">
        <v>-4837</v>
      </c>
      <c r="M83" s="20">
        <v>4427</v>
      </c>
      <c r="N83" s="20">
        <v>16068</v>
      </c>
      <c r="O83" s="20">
        <v>-1997355</v>
      </c>
      <c r="P83" s="20">
        <v>-6549</v>
      </c>
      <c r="Q83" s="20">
        <v>16068</v>
      </c>
      <c r="R83" s="20">
        <v>2562</v>
      </c>
      <c r="S83" s="20">
        <v>-137286</v>
      </c>
      <c r="T83" s="20">
        <v>5691552</v>
      </c>
      <c r="U83" s="20">
        <v>2562</v>
      </c>
      <c r="V83" s="20">
        <v>190546</v>
      </c>
      <c r="W83" s="20">
        <v>58832754</v>
      </c>
      <c r="X83" s="20"/>
      <c r="Y83" s="19"/>
      <c r="Z83" s="22">
        <v>58832754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3529354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33191190</v>
      </c>
      <c r="C5" s="18">
        <v>0</v>
      </c>
      <c r="D5" s="58">
        <v>32175245</v>
      </c>
      <c r="E5" s="59">
        <v>-11</v>
      </c>
      <c r="F5" s="59">
        <v>14203439</v>
      </c>
      <c r="G5" s="59">
        <v>1771710</v>
      </c>
      <c r="H5" s="59">
        <v>1771710</v>
      </c>
      <c r="I5" s="59">
        <v>17746859</v>
      </c>
      <c r="J5" s="59">
        <v>1406965</v>
      </c>
      <c r="K5" s="59">
        <v>1870856</v>
      </c>
      <c r="L5" s="59">
        <v>1887003</v>
      </c>
      <c r="M5" s="59">
        <v>5164824</v>
      </c>
      <c r="N5" s="59">
        <v>-167747</v>
      </c>
      <c r="O5" s="59">
        <v>-168038</v>
      </c>
      <c r="P5" s="59">
        <v>-249285</v>
      </c>
      <c r="Q5" s="59">
        <v>-585070</v>
      </c>
      <c r="R5" s="59">
        <v>-270384</v>
      </c>
      <c r="S5" s="59">
        <v>-270384</v>
      </c>
      <c r="T5" s="59">
        <v>0</v>
      </c>
      <c r="U5" s="59">
        <v>-540768</v>
      </c>
      <c r="V5" s="59">
        <v>21785845</v>
      </c>
      <c r="W5" s="59">
        <v>-11</v>
      </c>
      <c r="X5" s="59">
        <v>21785856</v>
      </c>
      <c r="Y5" s="60">
        <v>-198053236.36</v>
      </c>
      <c r="Z5" s="61">
        <v>-11</v>
      </c>
    </row>
    <row r="6" spans="1:26" ht="12.75">
      <c r="A6" s="57" t="s">
        <v>32</v>
      </c>
      <c r="B6" s="18">
        <v>119921407</v>
      </c>
      <c r="C6" s="18">
        <v>0</v>
      </c>
      <c r="D6" s="58">
        <v>157675384</v>
      </c>
      <c r="E6" s="59">
        <v>29940680</v>
      </c>
      <c r="F6" s="59">
        <v>15741252</v>
      </c>
      <c r="G6" s="59">
        <v>8782207</v>
      </c>
      <c r="H6" s="59">
        <v>8782207</v>
      </c>
      <c r="I6" s="59">
        <v>33305666</v>
      </c>
      <c r="J6" s="59">
        <v>11079605</v>
      </c>
      <c r="K6" s="59">
        <v>11111807</v>
      </c>
      <c r="L6" s="59">
        <v>14448078</v>
      </c>
      <c r="M6" s="59">
        <v>36639490</v>
      </c>
      <c r="N6" s="59">
        <v>13129321</v>
      </c>
      <c r="O6" s="59">
        <v>10672081</v>
      </c>
      <c r="P6" s="59">
        <v>10928824</v>
      </c>
      <c r="Q6" s="59">
        <v>34730226</v>
      </c>
      <c r="R6" s="59">
        <v>23705447</v>
      </c>
      <c r="S6" s="59">
        <v>-3337665</v>
      </c>
      <c r="T6" s="59">
        <v>0</v>
      </c>
      <c r="U6" s="59">
        <v>20367782</v>
      </c>
      <c r="V6" s="59">
        <v>125043164</v>
      </c>
      <c r="W6" s="59">
        <v>29940680</v>
      </c>
      <c r="X6" s="59">
        <v>95102484</v>
      </c>
      <c r="Y6" s="60">
        <v>317.64</v>
      </c>
      <c r="Z6" s="61">
        <v>29940680</v>
      </c>
    </row>
    <row r="7" spans="1:26" ht="12.75">
      <c r="A7" s="57" t="s">
        <v>33</v>
      </c>
      <c r="B7" s="18">
        <v>1938928</v>
      </c>
      <c r="C7" s="18">
        <v>0</v>
      </c>
      <c r="D7" s="58">
        <v>2055940</v>
      </c>
      <c r="E7" s="59">
        <v>37671168</v>
      </c>
      <c r="F7" s="59">
        <v>58387</v>
      </c>
      <c r="G7" s="59">
        <v>89790</v>
      </c>
      <c r="H7" s="59">
        <v>89790</v>
      </c>
      <c r="I7" s="59">
        <v>237967</v>
      </c>
      <c r="J7" s="59">
        <v>50600</v>
      </c>
      <c r="K7" s="59">
        <v>39454</v>
      </c>
      <c r="L7" s="59">
        <v>11076</v>
      </c>
      <c r="M7" s="59">
        <v>101130</v>
      </c>
      <c r="N7" s="59">
        <v>594198</v>
      </c>
      <c r="O7" s="59">
        <v>4391</v>
      </c>
      <c r="P7" s="59">
        <v>9697</v>
      </c>
      <c r="Q7" s="59">
        <v>608286</v>
      </c>
      <c r="R7" s="59">
        <v>45654</v>
      </c>
      <c r="S7" s="59">
        <v>64578</v>
      </c>
      <c r="T7" s="59">
        <v>0</v>
      </c>
      <c r="U7" s="59">
        <v>110232</v>
      </c>
      <c r="V7" s="59">
        <v>1057615</v>
      </c>
      <c r="W7" s="59">
        <v>37671168</v>
      </c>
      <c r="X7" s="59">
        <v>-36613553</v>
      </c>
      <c r="Y7" s="60">
        <v>-97.19</v>
      </c>
      <c r="Z7" s="61">
        <v>37671168</v>
      </c>
    </row>
    <row r="8" spans="1:26" ht="12.75">
      <c r="A8" s="57" t="s">
        <v>34</v>
      </c>
      <c r="B8" s="18">
        <v>45466000</v>
      </c>
      <c r="C8" s="18">
        <v>0</v>
      </c>
      <c r="D8" s="58">
        <v>49795850</v>
      </c>
      <c r="E8" s="59">
        <v>231024</v>
      </c>
      <c r="F8" s="59">
        <v>17658815</v>
      </c>
      <c r="G8" s="59">
        <v>528920</v>
      </c>
      <c r="H8" s="59">
        <v>528920</v>
      </c>
      <c r="I8" s="59">
        <v>18716655</v>
      </c>
      <c r="J8" s="59">
        <v>-238231</v>
      </c>
      <c r="K8" s="59">
        <v>-2394</v>
      </c>
      <c r="L8" s="59">
        <v>4586747</v>
      </c>
      <c r="M8" s="59">
        <v>4346122</v>
      </c>
      <c r="N8" s="59">
        <v>-26821</v>
      </c>
      <c r="O8" s="59">
        <v>-237521</v>
      </c>
      <c r="P8" s="59">
        <v>-251850</v>
      </c>
      <c r="Q8" s="59">
        <v>-516192</v>
      </c>
      <c r="R8" s="59">
        <v>-36010</v>
      </c>
      <c r="S8" s="59">
        <v>-44793</v>
      </c>
      <c r="T8" s="59">
        <v>0</v>
      </c>
      <c r="U8" s="59">
        <v>-80803</v>
      </c>
      <c r="V8" s="59">
        <v>22465782</v>
      </c>
      <c r="W8" s="59">
        <v>231024</v>
      </c>
      <c r="X8" s="59">
        <v>22234758</v>
      </c>
      <c r="Y8" s="60">
        <v>9624.44</v>
      </c>
      <c r="Z8" s="61">
        <v>231024</v>
      </c>
    </row>
    <row r="9" spans="1:26" ht="12.75">
      <c r="A9" s="57" t="s">
        <v>35</v>
      </c>
      <c r="B9" s="18">
        <v>21479923</v>
      </c>
      <c r="C9" s="18">
        <v>0</v>
      </c>
      <c r="D9" s="58">
        <v>10731635</v>
      </c>
      <c r="E9" s="59">
        <v>27178783</v>
      </c>
      <c r="F9" s="59">
        <v>1906202</v>
      </c>
      <c r="G9" s="59">
        <v>322576</v>
      </c>
      <c r="H9" s="59">
        <v>322576</v>
      </c>
      <c r="I9" s="59">
        <v>2551354</v>
      </c>
      <c r="J9" s="59">
        <v>375292</v>
      </c>
      <c r="K9" s="59">
        <v>358943</v>
      </c>
      <c r="L9" s="59">
        <v>273424</v>
      </c>
      <c r="M9" s="59">
        <v>1007659</v>
      </c>
      <c r="N9" s="59">
        <v>339138</v>
      </c>
      <c r="O9" s="59">
        <v>319822</v>
      </c>
      <c r="P9" s="59">
        <v>330672</v>
      </c>
      <c r="Q9" s="59">
        <v>989632</v>
      </c>
      <c r="R9" s="59">
        <v>362419</v>
      </c>
      <c r="S9" s="59">
        <v>480974</v>
      </c>
      <c r="T9" s="59">
        <v>0</v>
      </c>
      <c r="U9" s="59">
        <v>843393</v>
      </c>
      <c r="V9" s="59">
        <v>5392038</v>
      </c>
      <c r="W9" s="59">
        <v>27178783</v>
      </c>
      <c r="X9" s="59">
        <v>-21786745</v>
      </c>
      <c r="Y9" s="60">
        <v>-80.16</v>
      </c>
      <c r="Z9" s="61">
        <v>27178783</v>
      </c>
    </row>
    <row r="10" spans="1:26" ht="20.25">
      <c r="A10" s="62" t="s">
        <v>113</v>
      </c>
      <c r="B10" s="63">
        <f>SUM(B5:B9)</f>
        <v>221997448</v>
      </c>
      <c r="C10" s="63">
        <f>SUM(C5:C9)</f>
        <v>0</v>
      </c>
      <c r="D10" s="64">
        <f aca="true" t="shared" si="0" ref="D10:Z10">SUM(D5:D9)</f>
        <v>252434054</v>
      </c>
      <c r="E10" s="65">
        <f t="shared" si="0"/>
        <v>95021644</v>
      </c>
      <c r="F10" s="65">
        <f t="shared" si="0"/>
        <v>49568095</v>
      </c>
      <c r="G10" s="65">
        <f t="shared" si="0"/>
        <v>11495203</v>
      </c>
      <c r="H10" s="65">
        <f t="shared" si="0"/>
        <v>11495203</v>
      </c>
      <c r="I10" s="65">
        <f t="shared" si="0"/>
        <v>72558501</v>
      </c>
      <c r="J10" s="65">
        <f t="shared" si="0"/>
        <v>12674231</v>
      </c>
      <c r="K10" s="65">
        <f t="shared" si="0"/>
        <v>13378666</v>
      </c>
      <c r="L10" s="65">
        <f t="shared" si="0"/>
        <v>21206328</v>
      </c>
      <c r="M10" s="65">
        <f t="shared" si="0"/>
        <v>47259225</v>
      </c>
      <c r="N10" s="65">
        <f t="shared" si="0"/>
        <v>13868089</v>
      </c>
      <c r="O10" s="65">
        <f t="shared" si="0"/>
        <v>10590735</v>
      </c>
      <c r="P10" s="65">
        <f t="shared" si="0"/>
        <v>10768058</v>
      </c>
      <c r="Q10" s="65">
        <f t="shared" si="0"/>
        <v>35226882</v>
      </c>
      <c r="R10" s="65">
        <f t="shared" si="0"/>
        <v>23807126</v>
      </c>
      <c r="S10" s="65">
        <f t="shared" si="0"/>
        <v>-3107290</v>
      </c>
      <c r="T10" s="65">
        <f t="shared" si="0"/>
        <v>0</v>
      </c>
      <c r="U10" s="65">
        <f t="shared" si="0"/>
        <v>20699836</v>
      </c>
      <c r="V10" s="65">
        <f t="shared" si="0"/>
        <v>175744444</v>
      </c>
      <c r="W10" s="65">
        <f t="shared" si="0"/>
        <v>95021644</v>
      </c>
      <c r="X10" s="65">
        <f t="shared" si="0"/>
        <v>80722800</v>
      </c>
      <c r="Y10" s="66">
        <f>+IF(W10&lt;&gt;0,(X10/W10)*100,0)</f>
        <v>84.95201366964352</v>
      </c>
      <c r="Z10" s="67">
        <f t="shared" si="0"/>
        <v>95021644</v>
      </c>
    </row>
    <row r="11" spans="1:26" ht="12.75">
      <c r="A11" s="57" t="s">
        <v>36</v>
      </c>
      <c r="B11" s="18">
        <v>79849154</v>
      </c>
      <c r="C11" s="18">
        <v>0</v>
      </c>
      <c r="D11" s="58">
        <v>89208180</v>
      </c>
      <c r="E11" s="59">
        <v>93633652</v>
      </c>
      <c r="F11" s="59">
        <v>7119893</v>
      </c>
      <c r="G11" s="59">
        <v>7072229</v>
      </c>
      <c r="H11" s="59">
        <v>7072229</v>
      </c>
      <c r="I11" s="59">
        <v>21264351</v>
      </c>
      <c r="J11" s="59">
        <v>7338184</v>
      </c>
      <c r="K11" s="59">
        <v>7078042</v>
      </c>
      <c r="L11" s="59">
        <v>7029932</v>
      </c>
      <c r="M11" s="59">
        <v>21446158</v>
      </c>
      <c r="N11" s="59">
        <v>6884606</v>
      </c>
      <c r="O11" s="59">
        <v>7130930</v>
      </c>
      <c r="P11" s="59">
        <v>7291987</v>
      </c>
      <c r="Q11" s="59">
        <v>21307523</v>
      </c>
      <c r="R11" s="59">
        <v>7041003</v>
      </c>
      <c r="S11" s="59">
        <v>6924233</v>
      </c>
      <c r="T11" s="59">
        <v>0</v>
      </c>
      <c r="U11" s="59">
        <v>13965236</v>
      </c>
      <c r="V11" s="59">
        <v>77983268</v>
      </c>
      <c r="W11" s="59">
        <v>93633652</v>
      </c>
      <c r="X11" s="59">
        <v>-15650384</v>
      </c>
      <c r="Y11" s="60">
        <v>-16.71</v>
      </c>
      <c r="Z11" s="61">
        <v>93633652</v>
      </c>
    </row>
    <row r="12" spans="1:26" ht="12.75">
      <c r="A12" s="57" t="s">
        <v>37</v>
      </c>
      <c r="B12" s="18">
        <v>6778825</v>
      </c>
      <c r="C12" s="18">
        <v>0</v>
      </c>
      <c r="D12" s="58">
        <v>6630962</v>
      </c>
      <c r="E12" s="59">
        <v>7633506</v>
      </c>
      <c r="F12" s="59">
        <v>456439</v>
      </c>
      <c r="G12" s="59">
        <v>552035</v>
      </c>
      <c r="H12" s="59">
        <v>552035</v>
      </c>
      <c r="I12" s="59">
        <v>1560509</v>
      </c>
      <c r="J12" s="59">
        <v>552086</v>
      </c>
      <c r="K12" s="59">
        <v>556702</v>
      </c>
      <c r="L12" s="59">
        <v>552903</v>
      </c>
      <c r="M12" s="59">
        <v>1661691</v>
      </c>
      <c r="N12" s="59">
        <v>549043</v>
      </c>
      <c r="O12" s="59">
        <v>570470</v>
      </c>
      <c r="P12" s="59">
        <v>544992</v>
      </c>
      <c r="Q12" s="59">
        <v>1664505</v>
      </c>
      <c r="R12" s="59">
        <v>563100</v>
      </c>
      <c r="S12" s="59">
        <v>732601</v>
      </c>
      <c r="T12" s="59">
        <v>0</v>
      </c>
      <c r="U12" s="59">
        <v>1295701</v>
      </c>
      <c r="V12" s="59">
        <v>6182406</v>
      </c>
      <c r="W12" s="59">
        <v>7633506</v>
      </c>
      <c r="X12" s="59">
        <v>-1451100</v>
      </c>
      <c r="Y12" s="60">
        <v>-19.01</v>
      </c>
      <c r="Z12" s="61">
        <v>7633506</v>
      </c>
    </row>
    <row r="13" spans="1:26" ht="12.75">
      <c r="A13" s="57" t="s">
        <v>114</v>
      </c>
      <c r="B13" s="18">
        <v>52757212</v>
      </c>
      <c r="C13" s="18">
        <v>0</v>
      </c>
      <c r="D13" s="58">
        <v>10174872</v>
      </c>
      <c r="E13" s="59">
        <v>391635</v>
      </c>
      <c r="F13" s="59">
        <v>0</v>
      </c>
      <c r="G13" s="59">
        <v>22219</v>
      </c>
      <c r="H13" s="59">
        <v>22219</v>
      </c>
      <c r="I13" s="59">
        <v>44438</v>
      </c>
      <c r="J13" s="59">
        <v>2500</v>
      </c>
      <c r="K13" s="59">
        <v>0</v>
      </c>
      <c r="L13" s="59">
        <v>0</v>
      </c>
      <c r="M13" s="59">
        <v>2500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46938</v>
      </c>
      <c r="W13" s="59">
        <v>391635</v>
      </c>
      <c r="X13" s="59">
        <v>-344697</v>
      </c>
      <c r="Y13" s="60">
        <v>-88.01</v>
      </c>
      <c r="Z13" s="61">
        <v>391635</v>
      </c>
    </row>
    <row r="14" spans="1:26" ht="12.75">
      <c r="A14" s="57" t="s">
        <v>38</v>
      </c>
      <c r="B14" s="18">
        <v>14255834</v>
      </c>
      <c r="C14" s="18">
        <v>0</v>
      </c>
      <c r="D14" s="58">
        <v>2038216</v>
      </c>
      <c r="E14" s="59">
        <v>228</v>
      </c>
      <c r="F14" s="59">
        <v>642</v>
      </c>
      <c r="G14" s="59">
        <v>412619</v>
      </c>
      <c r="H14" s="59">
        <v>412619</v>
      </c>
      <c r="I14" s="59">
        <v>825880</v>
      </c>
      <c r="J14" s="59">
        <v>1124</v>
      </c>
      <c r="K14" s="59">
        <v>627427</v>
      </c>
      <c r="L14" s="59">
        <v>913969</v>
      </c>
      <c r="M14" s="59">
        <v>1542520</v>
      </c>
      <c r="N14" s="59">
        <v>763909</v>
      </c>
      <c r="O14" s="59">
        <v>204</v>
      </c>
      <c r="P14" s="59">
        <v>-759556</v>
      </c>
      <c r="Q14" s="59">
        <v>4557</v>
      </c>
      <c r="R14" s="59">
        <v>81899</v>
      </c>
      <c r="S14" s="59">
        <v>905159</v>
      </c>
      <c r="T14" s="59">
        <v>0</v>
      </c>
      <c r="U14" s="59">
        <v>987058</v>
      </c>
      <c r="V14" s="59">
        <v>3360015</v>
      </c>
      <c r="W14" s="59">
        <v>228</v>
      </c>
      <c r="X14" s="59">
        <v>3359787</v>
      </c>
      <c r="Y14" s="60">
        <v>1473590.79</v>
      </c>
      <c r="Z14" s="61">
        <v>228</v>
      </c>
    </row>
    <row r="15" spans="1:26" ht="12.75">
      <c r="A15" s="57" t="s">
        <v>39</v>
      </c>
      <c r="B15" s="18">
        <v>62982428</v>
      </c>
      <c r="C15" s="18">
        <v>0</v>
      </c>
      <c r="D15" s="58">
        <v>85045016</v>
      </c>
      <c r="E15" s="59">
        <v>28464978</v>
      </c>
      <c r="F15" s="59">
        <v>856871</v>
      </c>
      <c r="G15" s="59">
        <v>9844973</v>
      </c>
      <c r="H15" s="59">
        <v>9844973</v>
      </c>
      <c r="I15" s="59">
        <v>20546817</v>
      </c>
      <c r="J15" s="59">
        <v>1465976</v>
      </c>
      <c r="K15" s="59">
        <v>5148711</v>
      </c>
      <c r="L15" s="59">
        <v>5147822</v>
      </c>
      <c r="M15" s="59">
        <v>11762509</v>
      </c>
      <c r="N15" s="59">
        <v>5453720</v>
      </c>
      <c r="O15" s="59">
        <v>1034556</v>
      </c>
      <c r="P15" s="59">
        <v>1150289</v>
      </c>
      <c r="Q15" s="59">
        <v>7638565</v>
      </c>
      <c r="R15" s="59">
        <v>4941680</v>
      </c>
      <c r="S15" s="59">
        <v>10111890</v>
      </c>
      <c r="T15" s="59">
        <v>0</v>
      </c>
      <c r="U15" s="59">
        <v>15053570</v>
      </c>
      <c r="V15" s="59">
        <v>55001461</v>
      </c>
      <c r="W15" s="59">
        <v>28464978</v>
      </c>
      <c r="X15" s="59">
        <v>26536483</v>
      </c>
      <c r="Y15" s="60">
        <v>93.23</v>
      </c>
      <c r="Z15" s="61">
        <v>28464978</v>
      </c>
    </row>
    <row r="16" spans="1:26" ht="12.75">
      <c r="A16" s="57" t="s">
        <v>34</v>
      </c>
      <c r="B16" s="18">
        <v>0</v>
      </c>
      <c r="C16" s="18">
        <v>0</v>
      </c>
      <c r="D16" s="58">
        <v>1913000</v>
      </c>
      <c r="E16" s="59">
        <v>24</v>
      </c>
      <c r="F16" s="59">
        <v>39324</v>
      </c>
      <c r="G16" s="59">
        <v>0</v>
      </c>
      <c r="H16" s="59">
        <v>0</v>
      </c>
      <c r="I16" s="59">
        <v>39324</v>
      </c>
      <c r="J16" s="59">
        <v>15300</v>
      </c>
      <c r="K16" s="59">
        <v>9936</v>
      </c>
      <c r="L16" s="59">
        <v>16943</v>
      </c>
      <c r="M16" s="59">
        <v>42179</v>
      </c>
      <c r="N16" s="59">
        <v>0</v>
      </c>
      <c r="O16" s="59">
        <v>0</v>
      </c>
      <c r="P16" s="59">
        <v>682133</v>
      </c>
      <c r="Q16" s="59">
        <v>682133</v>
      </c>
      <c r="R16" s="59">
        <v>210947</v>
      </c>
      <c r="S16" s="59">
        <v>6000</v>
      </c>
      <c r="T16" s="59">
        <v>0</v>
      </c>
      <c r="U16" s="59">
        <v>216947</v>
      </c>
      <c r="V16" s="59">
        <v>980583</v>
      </c>
      <c r="W16" s="59">
        <v>24</v>
      </c>
      <c r="X16" s="59">
        <v>980559</v>
      </c>
      <c r="Y16" s="60">
        <v>4085662.5</v>
      </c>
      <c r="Z16" s="61">
        <v>24</v>
      </c>
    </row>
    <row r="17" spans="1:26" ht="12.75">
      <c r="A17" s="57" t="s">
        <v>40</v>
      </c>
      <c r="B17" s="18">
        <v>116266456</v>
      </c>
      <c r="C17" s="18">
        <v>0</v>
      </c>
      <c r="D17" s="58">
        <v>50139991</v>
      </c>
      <c r="E17" s="59">
        <v>157906856</v>
      </c>
      <c r="F17" s="59">
        <v>1356521</v>
      </c>
      <c r="G17" s="59">
        <v>2855420</v>
      </c>
      <c r="H17" s="59">
        <v>2855420</v>
      </c>
      <c r="I17" s="59">
        <v>7067361</v>
      </c>
      <c r="J17" s="59">
        <v>1908466</v>
      </c>
      <c r="K17" s="59">
        <v>4357542</v>
      </c>
      <c r="L17" s="59">
        <v>1443049</v>
      </c>
      <c r="M17" s="59">
        <v>7709057</v>
      </c>
      <c r="N17" s="59">
        <v>3980078</v>
      </c>
      <c r="O17" s="59">
        <v>2204577</v>
      </c>
      <c r="P17" s="59">
        <v>1736529</v>
      </c>
      <c r="Q17" s="59">
        <v>7921184</v>
      </c>
      <c r="R17" s="59">
        <v>1722390</v>
      </c>
      <c r="S17" s="59">
        <v>6055133</v>
      </c>
      <c r="T17" s="59">
        <v>0</v>
      </c>
      <c r="U17" s="59">
        <v>7777523</v>
      </c>
      <c r="V17" s="59">
        <v>30475125</v>
      </c>
      <c r="W17" s="59">
        <v>157906856</v>
      </c>
      <c r="X17" s="59">
        <v>-127431731</v>
      </c>
      <c r="Y17" s="60">
        <v>-80.7</v>
      </c>
      <c r="Z17" s="61">
        <v>157906856</v>
      </c>
    </row>
    <row r="18" spans="1:26" ht="12.75">
      <c r="A18" s="68" t="s">
        <v>41</v>
      </c>
      <c r="B18" s="69">
        <f>SUM(B11:B17)</f>
        <v>332889909</v>
      </c>
      <c r="C18" s="69">
        <f>SUM(C11:C17)</f>
        <v>0</v>
      </c>
      <c r="D18" s="70">
        <f aca="true" t="shared" si="1" ref="D18:Z18">SUM(D11:D17)</f>
        <v>245150237</v>
      </c>
      <c r="E18" s="71">
        <f t="shared" si="1"/>
        <v>288030879</v>
      </c>
      <c r="F18" s="71">
        <f t="shared" si="1"/>
        <v>9829690</v>
      </c>
      <c r="G18" s="71">
        <f t="shared" si="1"/>
        <v>20759495</v>
      </c>
      <c r="H18" s="71">
        <f t="shared" si="1"/>
        <v>20759495</v>
      </c>
      <c r="I18" s="71">
        <f t="shared" si="1"/>
        <v>51348680</v>
      </c>
      <c r="J18" s="71">
        <f t="shared" si="1"/>
        <v>11283636</v>
      </c>
      <c r="K18" s="71">
        <f t="shared" si="1"/>
        <v>17778360</v>
      </c>
      <c r="L18" s="71">
        <f t="shared" si="1"/>
        <v>15104618</v>
      </c>
      <c r="M18" s="71">
        <f t="shared" si="1"/>
        <v>44166614</v>
      </c>
      <c r="N18" s="71">
        <f t="shared" si="1"/>
        <v>17631356</v>
      </c>
      <c r="O18" s="71">
        <f t="shared" si="1"/>
        <v>10940737</v>
      </c>
      <c r="P18" s="71">
        <f t="shared" si="1"/>
        <v>10646374</v>
      </c>
      <c r="Q18" s="71">
        <f t="shared" si="1"/>
        <v>39218467</v>
      </c>
      <c r="R18" s="71">
        <f t="shared" si="1"/>
        <v>14561019</v>
      </c>
      <c r="S18" s="71">
        <f t="shared" si="1"/>
        <v>24735016</v>
      </c>
      <c r="T18" s="71">
        <f t="shared" si="1"/>
        <v>0</v>
      </c>
      <c r="U18" s="71">
        <f t="shared" si="1"/>
        <v>39296035</v>
      </c>
      <c r="V18" s="71">
        <f t="shared" si="1"/>
        <v>174029796</v>
      </c>
      <c r="W18" s="71">
        <f t="shared" si="1"/>
        <v>288030879</v>
      </c>
      <c r="X18" s="71">
        <f t="shared" si="1"/>
        <v>-114001083</v>
      </c>
      <c r="Y18" s="66">
        <f>+IF(W18&lt;&gt;0,(X18/W18)*100,0)</f>
        <v>-39.57946571416046</v>
      </c>
      <c r="Z18" s="72">
        <f t="shared" si="1"/>
        <v>288030879</v>
      </c>
    </row>
    <row r="19" spans="1:26" ht="12.75">
      <c r="A19" s="68" t="s">
        <v>42</v>
      </c>
      <c r="B19" s="73">
        <f>+B10-B18</f>
        <v>-110892461</v>
      </c>
      <c r="C19" s="73">
        <f>+C10-C18</f>
        <v>0</v>
      </c>
      <c r="D19" s="74">
        <f aca="true" t="shared" si="2" ref="D19:Z19">+D10-D18</f>
        <v>7283817</v>
      </c>
      <c r="E19" s="75">
        <f t="shared" si="2"/>
        <v>-193009235</v>
      </c>
      <c r="F19" s="75">
        <f t="shared" si="2"/>
        <v>39738405</v>
      </c>
      <c r="G19" s="75">
        <f t="shared" si="2"/>
        <v>-9264292</v>
      </c>
      <c r="H19" s="75">
        <f t="shared" si="2"/>
        <v>-9264292</v>
      </c>
      <c r="I19" s="75">
        <f t="shared" si="2"/>
        <v>21209821</v>
      </c>
      <c r="J19" s="75">
        <f t="shared" si="2"/>
        <v>1390595</v>
      </c>
      <c r="K19" s="75">
        <f t="shared" si="2"/>
        <v>-4399694</v>
      </c>
      <c r="L19" s="75">
        <f t="shared" si="2"/>
        <v>6101710</v>
      </c>
      <c r="M19" s="75">
        <f t="shared" si="2"/>
        <v>3092611</v>
      </c>
      <c r="N19" s="75">
        <f t="shared" si="2"/>
        <v>-3763267</v>
      </c>
      <c r="O19" s="75">
        <f t="shared" si="2"/>
        <v>-350002</v>
      </c>
      <c r="P19" s="75">
        <f t="shared" si="2"/>
        <v>121684</v>
      </c>
      <c r="Q19" s="75">
        <f t="shared" si="2"/>
        <v>-3991585</v>
      </c>
      <c r="R19" s="75">
        <f t="shared" si="2"/>
        <v>9246107</v>
      </c>
      <c r="S19" s="75">
        <f t="shared" si="2"/>
        <v>-27842306</v>
      </c>
      <c r="T19" s="75">
        <f t="shared" si="2"/>
        <v>0</v>
      </c>
      <c r="U19" s="75">
        <f t="shared" si="2"/>
        <v>-18596199</v>
      </c>
      <c r="V19" s="75">
        <f t="shared" si="2"/>
        <v>1714648</v>
      </c>
      <c r="W19" s="75">
        <f>IF(E10=E18,0,W10-W18)</f>
        <v>-193009235</v>
      </c>
      <c r="X19" s="75">
        <f t="shared" si="2"/>
        <v>194723883</v>
      </c>
      <c r="Y19" s="76">
        <f>+IF(W19&lt;&gt;0,(X19/W19)*100,0)</f>
        <v>-100.8883761442814</v>
      </c>
      <c r="Z19" s="77">
        <f t="shared" si="2"/>
        <v>-193009235</v>
      </c>
    </row>
    <row r="20" spans="1:26" ht="20.25">
      <c r="A20" s="78" t="s">
        <v>43</v>
      </c>
      <c r="B20" s="79">
        <v>23184878</v>
      </c>
      <c r="C20" s="79">
        <v>0</v>
      </c>
      <c r="D20" s="80">
        <v>29784150</v>
      </c>
      <c r="E20" s="81">
        <v>450264</v>
      </c>
      <c r="F20" s="81">
        <v>0</v>
      </c>
      <c r="G20" s="81">
        <v>-340712</v>
      </c>
      <c r="H20" s="81">
        <v>-340712</v>
      </c>
      <c r="I20" s="81">
        <v>-681424</v>
      </c>
      <c r="J20" s="81">
        <v>-176169</v>
      </c>
      <c r="K20" s="81">
        <v>-261099</v>
      </c>
      <c r="L20" s="81">
        <v>0</v>
      </c>
      <c r="M20" s="81">
        <v>-437268</v>
      </c>
      <c r="N20" s="81">
        <v>0</v>
      </c>
      <c r="O20" s="81">
        <v>0</v>
      </c>
      <c r="P20" s="81">
        <v>33063000</v>
      </c>
      <c r="Q20" s="81">
        <v>33063000</v>
      </c>
      <c r="R20" s="81">
        <v>0</v>
      </c>
      <c r="S20" s="81">
        <v>0</v>
      </c>
      <c r="T20" s="81">
        <v>0</v>
      </c>
      <c r="U20" s="81">
        <v>0</v>
      </c>
      <c r="V20" s="81">
        <v>31944308</v>
      </c>
      <c r="W20" s="81">
        <v>450264</v>
      </c>
      <c r="X20" s="81">
        <v>31494044</v>
      </c>
      <c r="Y20" s="82">
        <v>6994.57</v>
      </c>
      <c r="Z20" s="83">
        <v>450264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-87707583</v>
      </c>
      <c r="C22" s="91">
        <f>SUM(C19:C21)</f>
        <v>0</v>
      </c>
      <c r="D22" s="92">
        <f aca="true" t="shared" si="3" ref="D22:Z22">SUM(D19:D21)</f>
        <v>37067967</v>
      </c>
      <c r="E22" s="93">
        <f t="shared" si="3"/>
        <v>-192558971</v>
      </c>
      <c r="F22" s="93">
        <f t="shared" si="3"/>
        <v>39738405</v>
      </c>
      <c r="G22" s="93">
        <f t="shared" si="3"/>
        <v>-9605004</v>
      </c>
      <c r="H22" s="93">
        <f t="shared" si="3"/>
        <v>-9605004</v>
      </c>
      <c r="I22" s="93">
        <f t="shared" si="3"/>
        <v>20528397</v>
      </c>
      <c r="J22" s="93">
        <f t="shared" si="3"/>
        <v>1214426</v>
      </c>
      <c r="K22" s="93">
        <f t="shared" si="3"/>
        <v>-4660793</v>
      </c>
      <c r="L22" s="93">
        <f t="shared" si="3"/>
        <v>6101710</v>
      </c>
      <c r="M22" s="93">
        <f t="shared" si="3"/>
        <v>2655343</v>
      </c>
      <c r="N22" s="93">
        <f t="shared" si="3"/>
        <v>-3763267</v>
      </c>
      <c r="O22" s="93">
        <f t="shared" si="3"/>
        <v>-350002</v>
      </c>
      <c r="P22" s="93">
        <f t="shared" si="3"/>
        <v>33184684</v>
      </c>
      <c r="Q22" s="93">
        <f t="shared" si="3"/>
        <v>29071415</v>
      </c>
      <c r="R22" s="93">
        <f t="shared" si="3"/>
        <v>9246107</v>
      </c>
      <c r="S22" s="93">
        <f t="shared" si="3"/>
        <v>-27842306</v>
      </c>
      <c r="T22" s="93">
        <f t="shared" si="3"/>
        <v>0</v>
      </c>
      <c r="U22" s="93">
        <f t="shared" si="3"/>
        <v>-18596199</v>
      </c>
      <c r="V22" s="93">
        <f t="shared" si="3"/>
        <v>33658956</v>
      </c>
      <c r="W22" s="93">
        <f t="shared" si="3"/>
        <v>-192558971</v>
      </c>
      <c r="X22" s="93">
        <f t="shared" si="3"/>
        <v>226217927</v>
      </c>
      <c r="Y22" s="94">
        <f>+IF(W22&lt;&gt;0,(X22/W22)*100,0)</f>
        <v>-117.47981713092972</v>
      </c>
      <c r="Z22" s="95">
        <f t="shared" si="3"/>
        <v>-192558971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-87707583</v>
      </c>
      <c r="C24" s="73">
        <f>SUM(C22:C23)</f>
        <v>0</v>
      </c>
      <c r="D24" s="74">
        <f aca="true" t="shared" si="4" ref="D24:Z24">SUM(D22:D23)</f>
        <v>37067967</v>
      </c>
      <c r="E24" s="75">
        <f t="shared" si="4"/>
        <v>-192558971</v>
      </c>
      <c r="F24" s="75">
        <f t="shared" si="4"/>
        <v>39738405</v>
      </c>
      <c r="G24" s="75">
        <f t="shared" si="4"/>
        <v>-9605004</v>
      </c>
      <c r="H24" s="75">
        <f t="shared" si="4"/>
        <v>-9605004</v>
      </c>
      <c r="I24" s="75">
        <f t="shared" si="4"/>
        <v>20528397</v>
      </c>
      <c r="J24" s="75">
        <f t="shared" si="4"/>
        <v>1214426</v>
      </c>
      <c r="K24" s="75">
        <f t="shared" si="4"/>
        <v>-4660793</v>
      </c>
      <c r="L24" s="75">
        <f t="shared" si="4"/>
        <v>6101710</v>
      </c>
      <c r="M24" s="75">
        <f t="shared" si="4"/>
        <v>2655343</v>
      </c>
      <c r="N24" s="75">
        <f t="shared" si="4"/>
        <v>-3763267</v>
      </c>
      <c r="O24" s="75">
        <f t="shared" si="4"/>
        <v>-350002</v>
      </c>
      <c r="P24" s="75">
        <f t="shared" si="4"/>
        <v>33184684</v>
      </c>
      <c r="Q24" s="75">
        <f t="shared" si="4"/>
        <v>29071415</v>
      </c>
      <c r="R24" s="75">
        <f t="shared" si="4"/>
        <v>9246107</v>
      </c>
      <c r="S24" s="75">
        <f t="shared" si="4"/>
        <v>-27842306</v>
      </c>
      <c r="T24" s="75">
        <f t="shared" si="4"/>
        <v>0</v>
      </c>
      <c r="U24" s="75">
        <f t="shared" si="4"/>
        <v>-18596199</v>
      </c>
      <c r="V24" s="75">
        <f t="shared" si="4"/>
        <v>33658956</v>
      </c>
      <c r="W24" s="75">
        <f t="shared" si="4"/>
        <v>-192558971</v>
      </c>
      <c r="X24" s="75">
        <f t="shared" si="4"/>
        <v>226217927</v>
      </c>
      <c r="Y24" s="76">
        <f>+IF(W24&lt;&gt;0,(X24/W24)*100,0)</f>
        <v>-117.47981713092972</v>
      </c>
      <c r="Z24" s="77">
        <f t="shared" si="4"/>
        <v>-192558971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47235916</v>
      </c>
      <c r="C27" s="21">
        <v>0</v>
      </c>
      <c r="D27" s="103">
        <v>43008450</v>
      </c>
      <c r="E27" s="104">
        <v>37440756</v>
      </c>
      <c r="F27" s="104">
        <v>689715</v>
      </c>
      <c r="G27" s="104">
        <v>66432</v>
      </c>
      <c r="H27" s="104">
        <v>66432</v>
      </c>
      <c r="I27" s="104">
        <v>822579</v>
      </c>
      <c r="J27" s="104">
        <v>2440657</v>
      </c>
      <c r="K27" s="104">
        <v>2668282</v>
      </c>
      <c r="L27" s="104">
        <v>3039106</v>
      </c>
      <c r="M27" s="104">
        <v>8148045</v>
      </c>
      <c r="N27" s="104">
        <v>747015</v>
      </c>
      <c r="O27" s="104">
        <v>12698760</v>
      </c>
      <c r="P27" s="104">
        <v>3003794</v>
      </c>
      <c r="Q27" s="104">
        <v>16449569</v>
      </c>
      <c r="R27" s="104">
        <v>228602</v>
      </c>
      <c r="S27" s="104">
        <v>413598</v>
      </c>
      <c r="T27" s="104">
        <v>0</v>
      </c>
      <c r="U27" s="104">
        <v>642200</v>
      </c>
      <c r="V27" s="104">
        <v>26062393</v>
      </c>
      <c r="W27" s="104">
        <v>37440756</v>
      </c>
      <c r="X27" s="104">
        <v>-11378363</v>
      </c>
      <c r="Y27" s="105">
        <v>-30.39</v>
      </c>
      <c r="Z27" s="106">
        <v>37440756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23485956</v>
      </c>
      <c r="F28" s="59">
        <v>685395</v>
      </c>
      <c r="G28" s="59">
        <v>0</v>
      </c>
      <c r="H28" s="59">
        <v>0</v>
      </c>
      <c r="I28" s="59">
        <v>685395</v>
      </c>
      <c r="J28" s="59">
        <v>2051274</v>
      </c>
      <c r="K28" s="59">
        <v>2610390</v>
      </c>
      <c r="L28" s="59">
        <v>2915779</v>
      </c>
      <c r="M28" s="59">
        <v>7577443</v>
      </c>
      <c r="N28" s="59">
        <v>581099</v>
      </c>
      <c r="O28" s="59">
        <v>12698760</v>
      </c>
      <c r="P28" s="59">
        <v>2844514</v>
      </c>
      <c r="Q28" s="59">
        <v>16124373</v>
      </c>
      <c r="R28" s="59">
        <v>0</v>
      </c>
      <c r="S28" s="59">
        <v>151288</v>
      </c>
      <c r="T28" s="59">
        <v>0</v>
      </c>
      <c r="U28" s="59">
        <v>151288</v>
      </c>
      <c r="V28" s="59">
        <v>24538499</v>
      </c>
      <c r="W28" s="59">
        <v>23485956</v>
      </c>
      <c r="X28" s="59">
        <v>1052543</v>
      </c>
      <c r="Y28" s="60">
        <v>4.48</v>
      </c>
      <c r="Z28" s="61">
        <v>23485956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12000000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12000000</v>
      </c>
      <c r="X30" s="59">
        <v>-12000000</v>
      </c>
      <c r="Y30" s="60">
        <v>-100</v>
      </c>
      <c r="Z30" s="61">
        <v>12000000</v>
      </c>
    </row>
    <row r="31" spans="1:26" ht="12.75">
      <c r="A31" s="57" t="s">
        <v>49</v>
      </c>
      <c r="B31" s="18">
        <v>34957591</v>
      </c>
      <c r="C31" s="18">
        <v>0</v>
      </c>
      <c r="D31" s="58">
        <v>43008450</v>
      </c>
      <c r="E31" s="59">
        <v>1954800</v>
      </c>
      <c r="F31" s="59">
        <v>4320</v>
      </c>
      <c r="G31" s="59">
        <v>66432</v>
      </c>
      <c r="H31" s="59">
        <v>66432</v>
      </c>
      <c r="I31" s="59">
        <v>137184</v>
      </c>
      <c r="J31" s="59">
        <v>389383</v>
      </c>
      <c r="K31" s="59">
        <v>57892</v>
      </c>
      <c r="L31" s="59">
        <v>123327</v>
      </c>
      <c r="M31" s="59">
        <v>570602</v>
      </c>
      <c r="N31" s="59">
        <v>165916</v>
      </c>
      <c r="O31" s="59">
        <v>0</v>
      </c>
      <c r="P31" s="59">
        <v>159280</v>
      </c>
      <c r="Q31" s="59">
        <v>325196</v>
      </c>
      <c r="R31" s="59">
        <v>228602</v>
      </c>
      <c r="S31" s="59">
        <v>262310</v>
      </c>
      <c r="T31" s="59">
        <v>0</v>
      </c>
      <c r="U31" s="59">
        <v>490912</v>
      </c>
      <c r="V31" s="59">
        <v>1523894</v>
      </c>
      <c r="W31" s="59">
        <v>1954800</v>
      </c>
      <c r="X31" s="59">
        <v>-430906</v>
      </c>
      <c r="Y31" s="60">
        <v>-22.04</v>
      </c>
      <c r="Z31" s="61">
        <v>1954800</v>
      </c>
    </row>
    <row r="32" spans="1:26" ht="12.75">
      <c r="A32" s="68" t="s">
        <v>50</v>
      </c>
      <c r="B32" s="21">
        <f>SUM(B28:B31)</f>
        <v>34957591</v>
      </c>
      <c r="C32" s="21">
        <f>SUM(C28:C31)</f>
        <v>0</v>
      </c>
      <c r="D32" s="103">
        <f aca="true" t="shared" si="5" ref="D32:Z32">SUM(D28:D31)</f>
        <v>43008450</v>
      </c>
      <c r="E32" s="104">
        <f t="shared" si="5"/>
        <v>37440756</v>
      </c>
      <c r="F32" s="104">
        <f t="shared" si="5"/>
        <v>689715</v>
      </c>
      <c r="G32" s="104">
        <f t="shared" si="5"/>
        <v>66432</v>
      </c>
      <c r="H32" s="104">
        <f t="shared" si="5"/>
        <v>66432</v>
      </c>
      <c r="I32" s="104">
        <f t="shared" si="5"/>
        <v>822579</v>
      </c>
      <c r="J32" s="104">
        <f t="shared" si="5"/>
        <v>2440657</v>
      </c>
      <c r="K32" s="104">
        <f t="shared" si="5"/>
        <v>2668282</v>
      </c>
      <c r="L32" s="104">
        <f t="shared" si="5"/>
        <v>3039106</v>
      </c>
      <c r="M32" s="104">
        <f t="shared" si="5"/>
        <v>8148045</v>
      </c>
      <c r="N32" s="104">
        <f t="shared" si="5"/>
        <v>747015</v>
      </c>
      <c r="O32" s="104">
        <f t="shared" si="5"/>
        <v>12698760</v>
      </c>
      <c r="P32" s="104">
        <f t="shared" si="5"/>
        <v>3003794</v>
      </c>
      <c r="Q32" s="104">
        <f t="shared" si="5"/>
        <v>16449569</v>
      </c>
      <c r="R32" s="104">
        <f t="shared" si="5"/>
        <v>228602</v>
      </c>
      <c r="S32" s="104">
        <f t="shared" si="5"/>
        <v>413598</v>
      </c>
      <c r="T32" s="104">
        <f t="shared" si="5"/>
        <v>0</v>
      </c>
      <c r="U32" s="104">
        <f t="shared" si="5"/>
        <v>642200</v>
      </c>
      <c r="V32" s="104">
        <f t="shared" si="5"/>
        <v>26062393</v>
      </c>
      <c r="W32" s="104">
        <f t="shared" si="5"/>
        <v>37440756</v>
      </c>
      <c r="X32" s="104">
        <f t="shared" si="5"/>
        <v>-11378363</v>
      </c>
      <c r="Y32" s="105">
        <f>+IF(W32&lt;&gt;0,(X32/W32)*100,0)</f>
        <v>-30.390313165685008</v>
      </c>
      <c r="Z32" s="106">
        <f t="shared" si="5"/>
        <v>37440756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139560334</v>
      </c>
      <c r="C35" s="18">
        <v>0</v>
      </c>
      <c r="D35" s="58">
        <v>71273610</v>
      </c>
      <c r="E35" s="59">
        <v>168479018</v>
      </c>
      <c r="F35" s="59">
        <v>34582739</v>
      </c>
      <c r="G35" s="59">
        <v>-2916948</v>
      </c>
      <c r="H35" s="59">
        <v>-2916948</v>
      </c>
      <c r="I35" s="59">
        <v>28748843</v>
      </c>
      <c r="J35" s="59">
        <v>-1034344</v>
      </c>
      <c r="K35" s="59">
        <v>-4997815</v>
      </c>
      <c r="L35" s="59">
        <v>8307413</v>
      </c>
      <c r="M35" s="59">
        <v>2275254</v>
      </c>
      <c r="N35" s="59">
        <v>1014026</v>
      </c>
      <c r="O35" s="59">
        <v>-9137034</v>
      </c>
      <c r="P35" s="59">
        <v>20746519</v>
      </c>
      <c r="Q35" s="59">
        <v>12623511</v>
      </c>
      <c r="R35" s="59">
        <v>9121802</v>
      </c>
      <c r="S35" s="59">
        <v>-14634806</v>
      </c>
      <c r="T35" s="59">
        <v>0</v>
      </c>
      <c r="U35" s="59">
        <v>-5513004</v>
      </c>
      <c r="V35" s="59">
        <v>38134604</v>
      </c>
      <c r="W35" s="59">
        <v>168479018</v>
      </c>
      <c r="X35" s="59">
        <v>-130344414</v>
      </c>
      <c r="Y35" s="60">
        <v>-77.37</v>
      </c>
      <c r="Z35" s="61">
        <v>168479018</v>
      </c>
    </row>
    <row r="36" spans="1:26" ht="12.75">
      <c r="A36" s="57" t="s">
        <v>53</v>
      </c>
      <c r="B36" s="18">
        <v>814747002</v>
      </c>
      <c r="C36" s="18">
        <v>0</v>
      </c>
      <c r="D36" s="58">
        <v>913216351</v>
      </c>
      <c r="E36" s="59">
        <v>865642995</v>
      </c>
      <c r="F36" s="59">
        <v>689715</v>
      </c>
      <c r="G36" s="59">
        <v>66432</v>
      </c>
      <c r="H36" s="59">
        <v>66432</v>
      </c>
      <c r="I36" s="59">
        <v>822579</v>
      </c>
      <c r="J36" s="59">
        <v>2440657</v>
      </c>
      <c r="K36" s="59">
        <v>2668282</v>
      </c>
      <c r="L36" s="59">
        <v>3039106</v>
      </c>
      <c r="M36" s="59">
        <v>8148045</v>
      </c>
      <c r="N36" s="59">
        <v>747015</v>
      </c>
      <c r="O36" s="59">
        <v>12698760</v>
      </c>
      <c r="P36" s="59">
        <v>3003794</v>
      </c>
      <c r="Q36" s="59">
        <v>16449569</v>
      </c>
      <c r="R36" s="59">
        <v>228602</v>
      </c>
      <c r="S36" s="59">
        <v>413598</v>
      </c>
      <c r="T36" s="59">
        <v>0</v>
      </c>
      <c r="U36" s="59">
        <v>642200</v>
      </c>
      <c r="V36" s="59">
        <v>26062393</v>
      </c>
      <c r="W36" s="59">
        <v>865642995</v>
      </c>
      <c r="X36" s="59">
        <v>-839580602</v>
      </c>
      <c r="Y36" s="60">
        <v>-96.99</v>
      </c>
      <c r="Z36" s="61">
        <v>865642995</v>
      </c>
    </row>
    <row r="37" spans="1:26" ht="12.75">
      <c r="A37" s="57" t="s">
        <v>54</v>
      </c>
      <c r="B37" s="18">
        <v>278447948</v>
      </c>
      <c r="C37" s="18">
        <v>0</v>
      </c>
      <c r="D37" s="58">
        <v>65671346</v>
      </c>
      <c r="E37" s="59">
        <v>911851865</v>
      </c>
      <c r="F37" s="59">
        <v>-376779</v>
      </c>
      <c r="G37" s="59">
        <v>6754488</v>
      </c>
      <c r="H37" s="59">
        <v>6754488</v>
      </c>
      <c r="I37" s="59">
        <v>13132197</v>
      </c>
      <c r="J37" s="59">
        <v>191887</v>
      </c>
      <c r="K37" s="59">
        <v>2331260</v>
      </c>
      <c r="L37" s="59">
        <v>5244809</v>
      </c>
      <c r="M37" s="59">
        <v>7767956</v>
      </c>
      <c r="N37" s="59">
        <v>5524308</v>
      </c>
      <c r="O37" s="59">
        <v>3911728</v>
      </c>
      <c r="P37" s="59">
        <v>-9434371</v>
      </c>
      <c r="Q37" s="59">
        <v>1665</v>
      </c>
      <c r="R37" s="59">
        <v>104297</v>
      </c>
      <c r="S37" s="59">
        <v>13622999</v>
      </c>
      <c r="T37" s="59">
        <v>0</v>
      </c>
      <c r="U37" s="59">
        <v>13727296</v>
      </c>
      <c r="V37" s="59">
        <v>34629114</v>
      </c>
      <c r="W37" s="59">
        <v>911851865</v>
      </c>
      <c r="X37" s="59">
        <v>-877222751</v>
      </c>
      <c r="Y37" s="60">
        <v>-96.2</v>
      </c>
      <c r="Z37" s="61">
        <v>911851865</v>
      </c>
    </row>
    <row r="38" spans="1:26" ht="12.75">
      <c r="A38" s="57" t="s">
        <v>55</v>
      </c>
      <c r="B38" s="18">
        <v>-926722</v>
      </c>
      <c r="C38" s="18">
        <v>0</v>
      </c>
      <c r="D38" s="58">
        <v>52246620</v>
      </c>
      <c r="E38" s="59">
        <v>81375791</v>
      </c>
      <c r="F38" s="59">
        <v>1983</v>
      </c>
      <c r="G38" s="59">
        <v>0</v>
      </c>
      <c r="H38" s="59">
        <v>0</v>
      </c>
      <c r="I38" s="59">
        <v>1983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-1901</v>
      </c>
      <c r="T38" s="59">
        <v>0</v>
      </c>
      <c r="U38" s="59">
        <v>-1901</v>
      </c>
      <c r="V38" s="59">
        <v>82</v>
      </c>
      <c r="W38" s="59">
        <v>81375791</v>
      </c>
      <c r="X38" s="59">
        <v>-81375709</v>
      </c>
      <c r="Y38" s="60">
        <v>-100</v>
      </c>
      <c r="Z38" s="61">
        <v>81375791</v>
      </c>
    </row>
    <row r="39" spans="1:26" ht="12.75">
      <c r="A39" s="57" t="s">
        <v>56</v>
      </c>
      <c r="B39" s="18">
        <v>764493693</v>
      </c>
      <c r="C39" s="18">
        <v>0</v>
      </c>
      <c r="D39" s="58">
        <v>829504028</v>
      </c>
      <c r="E39" s="59">
        <v>233453328</v>
      </c>
      <c r="F39" s="59">
        <v>-4091137</v>
      </c>
      <c r="G39" s="59">
        <v>0</v>
      </c>
      <c r="H39" s="59">
        <v>0</v>
      </c>
      <c r="I39" s="59">
        <v>-4091137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-4091137</v>
      </c>
      <c r="W39" s="59">
        <v>233453328</v>
      </c>
      <c r="X39" s="59">
        <v>-237544465</v>
      </c>
      <c r="Y39" s="60">
        <v>-101.75</v>
      </c>
      <c r="Z39" s="61">
        <v>233453328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-216422129</v>
      </c>
      <c r="C42" s="18">
        <v>0</v>
      </c>
      <c r="D42" s="58">
        <v>-226352566</v>
      </c>
      <c r="E42" s="59">
        <v>-283859614</v>
      </c>
      <c r="F42" s="59">
        <v>-9829690</v>
      </c>
      <c r="G42" s="59">
        <v>-20696776</v>
      </c>
      <c r="H42" s="59">
        <v>-20696776</v>
      </c>
      <c r="I42" s="59">
        <v>-51223242</v>
      </c>
      <c r="J42" s="59">
        <v>-11281136</v>
      </c>
      <c r="K42" s="59">
        <v>-17749860</v>
      </c>
      <c r="L42" s="59">
        <v>-15050618</v>
      </c>
      <c r="M42" s="59">
        <v>-44081614</v>
      </c>
      <c r="N42" s="59">
        <v>-17631356</v>
      </c>
      <c r="O42" s="59">
        <v>-10913737</v>
      </c>
      <c r="P42" s="59">
        <v>-10134041</v>
      </c>
      <c r="Q42" s="59">
        <v>-38679134</v>
      </c>
      <c r="R42" s="59">
        <v>-14350072</v>
      </c>
      <c r="S42" s="59">
        <v>-24729016</v>
      </c>
      <c r="T42" s="59">
        <v>0</v>
      </c>
      <c r="U42" s="59">
        <v>-39079088</v>
      </c>
      <c r="V42" s="59">
        <v>-173063078</v>
      </c>
      <c r="W42" s="59">
        <v>-283859614</v>
      </c>
      <c r="X42" s="59">
        <v>110796536</v>
      </c>
      <c r="Y42" s="60">
        <v>-39.03</v>
      </c>
      <c r="Z42" s="61">
        <v>-283859614</v>
      </c>
    </row>
    <row r="43" spans="1:26" ht="12.75">
      <c r="A43" s="57" t="s">
        <v>59</v>
      </c>
      <c r="B43" s="18">
        <v>0</v>
      </c>
      <c r="C43" s="18">
        <v>0</v>
      </c>
      <c r="D43" s="58">
        <v>-30721</v>
      </c>
      <c r="E43" s="59">
        <v>23941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-6780</v>
      </c>
      <c r="X43" s="59">
        <v>6780</v>
      </c>
      <c r="Y43" s="60">
        <v>-100</v>
      </c>
      <c r="Z43" s="61">
        <v>23941</v>
      </c>
    </row>
    <row r="44" spans="1:26" ht="12.75">
      <c r="A44" s="57" t="s">
        <v>60</v>
      </c>
      <c r="B44" s="18">
        <v>5976555</v>
      </c>
      <c r="C44" s="18">
        <v>0</v>
      </c>
      <c r="D44" s="58">
        <v>-782931</v>
      </c>
      <c r="E44" s="59">
        <v>-2556986</v>
      </c>
      <c r="F44" s="59">
        <v>-1329209</v>
      </c>
      <c r="G44" s="59">
        <v>1341590</v>
      </c>
      <c r="H44" s="59">
        <v>0</v>
      </c>
      <c r="I44" s="59">
        <v>12381</v>
      </c>
      <c r="J44" s="59">
        <v>2254</v>
      </c>
      <c r="K44" s="59">
        <v>-3569</v>
      </c>
      <c r="L44" s="59">
        <v>-6752</v>
      </c>
      <c r="M44" s="59">
        <v>-8067</v>
      </c>
      <c r="N44" s="59">
        <v>107</v>
      </c>
      <c r="O44" s="59">
        <v>605</v>
      </c>
      <c r="P44" s="59">
        <v>26255</v>
      </c>
      <c r="Q44" s="59">
        <v>26967</v>
      </c>
      <c r="R44" s="59">
        <v>-31230</v>
      </c>
      <c r="S44" s="59">
        <v>2583</v>
      </c>
      <c r="T44" s="59">
        <v>-2634</v>
      </c>
      <c r="U44" s="59">
        <v>-31281</v>
      </c>
      <c r="V44" s="59">
        <v>0</v>
      </c>
      <c r="W44" s="59">
        <v>-3339921</v>
      </c>
      <c r="X44" s="59">
        <v>3339921</v>
      </c>
      <c r="Y44" s="60">
        <v>-100</v>
      </c>
      <c r="Z44" s="61">
        <v>-2556986</v>
      </c>
    </row>
    <row r="45" spans="1:26" ht="12.75">
      <c r="A45" s="68" t="s">
        <v>61</v>
      </c>
      <c r="B45" s="21">
        <v>-202513433</v>
      </c>
      <c r="C45" s="21">
        <v>0</v>
      </c>
      <c r="D45" s="103">
        <v>-234935875</v>
      </c>
      <c r="E45" s="104">
        <v>-273356086</v>
      </c>
      <c r="F45" s="104">
        <v>-11156145</v>
      </c>
      <c r="G45" s="104">
        <f>+F45+G42+G43+G44+G83</f>
        <v>-30511331</v>
      </c>
      <c r="H45" s="104">
        <f>+G45+H42+H43+H44+H83</f>
        <v>-51208107</v>
      </c>
      <c r="I45" s="104">
        <f>+H45</f>
        <v>-51208107</v>
      </c>
      <c r="J45" s="104">
        <f>+H45+J42+J43+J44+J83</f>
        <v>-62486989</v>
      </c>
      <c r="K45" s="104">
        <f>+J45+K42+K43+K44+K83</f>
        <v>-80240418</v>
      </c>
      <c r="L45" s="104">
        <f>+K45+L42+L43+L44+L83</f>
        <v>-95297788</v>
      </c>
      <c r="M45" s="104">
        <f>+L45</f>
        <v>-95297788</v>
      </c>
      <c r="N45" s="104">
        <f>+L45+N42+N43+N44+N83</f>
        <v>-112929037</v>
      </c>
      <c r="O45" s="104">
        <f>+N45+O42+O43+O44+O83</f>
        <v>-123842169</v>
      </c>
      <c r="P45" s="104">
        <f>+O45+P42+P43+P44+P83</f>
        <v>-133949955</v>
      </c>
      <c r="Q45" s="104">
        <f>+P45</f>
        <v>-133949955</v>
      </c>
      <c r="R45" s="104">
        <f>+P45+R42+R43+R44+R83</f>
        <v>-148331257</v>
      </c>
      <c r="S45" s="104">
        <f>+R45+S42+S43+S44+S83</f>
        <v>-173057690</v>
      </c>
      <c r="T45" s="104">
        <f>+S45+T42+T43+T44+T83</f>
        <v>-173060324</v>
      </c>
      <c r="U45" s="104">
        <f>+T45</f>
        <v>-173060324</v>
      </c>
      <c r="V45" s="104">
        <f>+U45</f>
        <v>-173060324</v>
      </c>
      <c r="W45" s="104">
        <f>+W83+W42+W43+W44</f>
        <v>-286119935</v>
      </c>
      <c r="X45" s="104">
        <f>+V45-W45</f>
        <v>113059611</v>
      </c>
      <c r="Y45" s="105">
        <f>+IF(W45&lt;&gt;0,+(X45/W45)*100,0)</f>
        <v>-39.51476187774193</v>
      </c>
      <c r="Z45" s="106">
        <v>-273356086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33191190</v>
      </c>
      <c r="C68" s="18">
        <v>0</v>
      </c>
      <c r="D68" s="19">
        <v>32175245</v>
      </c>
      <c r="E68" s="20">
        <v>-11</v>
      </c>
      <c r="F68" s="20">
        <v>14203439</v>
      </c>
      <c r="G68" s="20">
        <v>1771710</v>
      </c>
      <c r="H68" s="20">
        <v>1771710</v>
      </c>
      <c r="I68" s="20">
        <v>17746859</v>
      </c>
      <c r="J68" s="20">
        <v>1406965</v>
      </c>
      <c r="K68" s="20">
        <v>1870856</v>
      </c>
      <c r="L68" s="20">
        <v>1887003</v>
      </c>
      <c r="M68" s="20">
        <v>5164824</v>
      </c>
      <c r="N68" s="20">
        <v>-167747</v>
      </c>
      <c r="O68" s="20">
        <v>-168038</v>
      </c>
      <c r="P68" s="20">
        <v>-249285</v>
      </c>
      <c r="Q68" s="20">
        <v>-585070</v>
      </c>
      <c r="R68" s="20">
        <v>-270384</v>
      </c>
      <c r="S68" s="20">
        <v>-270384</v>
      </c>
      <c r="T68" s="20">
        <v>0</v>
      </c>
      <c r="U68" s="20">
        <v>-540768</v>
      </c>
      <c r="V68" s="20">
        <v>21785845</v>
      </c>
      <c r="W68" s="20">
        <v>-11</v>
      </c>
      <c r="X68" s="20">
        <v>0</v>
      </c>
      <c r="Y68" s="19">
        <v>0</v>
      </c>
      <c r="Z68" s="22">
        <v>-11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75157348</v>
      </c>
      <c r="C70" s="18">
        <v>0</v>
      </c>
      <c r="D70" s="19">
        <v>89587234</v>
      </c>
      <c r="E70" s="20">
        <v>31727426</v>
      </c>
      <c r="F70" s="20">
        <v>7719029</v>
      </c>
      <c r="G70" s="20">
        <v>7701460</v>
      </c>
      <c r="H70" s="20">
        <v>7701460</v>
      </c>
      <c r="I70" s="20">
        <v>23121949</v>
      </c>
      <c r="J70" s="20">
        <v>6502215</v>
      </c>
      <c r="K70" s="20">
        <v>6280693</v>
      </c>
      <c r="L70" s="20">
        <v>8164949</v>
      </c>
      <c r="M70" s="20">
        <v>20947857</v>
      </c>
      <c r="N70" s="20">
        <v>7784605</v>
      </c>
      <c r="O70" s="20">
        <v>6204154</v>
      </c>
      <c r="P70" s="20">
        <v>6744399</v>
      </c>
      <c r="Q70" s="20">
        <v>20733158</v>
      </c>
      <c r="R70" s="20">
        <v>19793266</v>
      </c>
      <c r="S70" s="20">
        <v>-7230651</v>
      </c>
      <c r="T70" s="20">
        <v>0</v>
      </c>
      <c r="U70" s="20">
        <v>12562615</v>
      </c>
      <c r="V70" s="20">
        <v>77365579</v>
      </c>
      <c r="W70" s="20">
        <v>31727426</v>
      </c>
      <c r="X70" s="20">
        <v>0</v>
      </c>
      <c r="Y70" s="19">
        <v>0</v>
      </c>
      <c r="Z70" s="22">
        <v>31727426</v>
      </c>
    </row>
    <row r="71" spans="1:26" ht="12.75" hidden="1">
      <c r="A71" s="38" t="s">
        <v>67</v>
      </c>
      <c r="B71" s="18">
        <v>25556900</v>
      </c>
      <c r="C71" s="18">
        <v>0</v>
      </c>
      <c r="D71" s="19">
        <v>35941186</v>
      </c>
      <c r="E71" s="20">
        <v>-1786750</v>
      </c>
      <c r="F71" s="20">
        <v>5461355</v>
      </c>
      <c r="G71" s="20">
        <v>-1147505</v>
      </c>
      <c r="H71" s="20">
        <v>-1147505</v>
      </c>
      <c r="I71" s="20">
        <v>3166345</v>
      </c>
      <c r="J71" s="20">
        <v>2361267</v>
      </c>
      <c r="K71" s="20">
        <v>2620924</v>
      </c>
      <c r="L71" s="20">
        <v>2702102</v>
      </c>
      <c r="M71" s="20">
        <v>7684293</v>
      </c>
      <c r="N71" s="20">
        <v>3136845</v>
      </c>
      <c r="O71" s="20">
        <v>2267311</v>
      </c>
      <c r="P71" s="20">
        <v>2003930</v>
      </c>
      <c r="Q71" s="20">
        <v>7408086</v>
      </c>
      <c r="R71" s="20">
        <v>2269618</v>
      </c>
      <c r="S71" s="20">
        <v>2247446</v>
      </c>
      <c r="T71" s="20">
        <v>0</v>
      </c>
      <c r="U71" s="20">
        <v>4517064</v>
      </c>
      <c r="V71" s="20">
        <v>22775788</v>
      </c>
      <c r="W71" s="20">
        <v>-1786750</v>
      </c>
      <c r="X71" s="20">
        <v>0</v>
      </c>
      <c r="Y71" s="19">
        <v>0</v>
      </c>
      <c r="Z71" s="22">
        <v>-1786750</v>
      </c>
    </row>
    <row r="72" spans="1:26" ht="12.75" hidden="1">
      <c r="A72" s="38" t="s">
        <v>68</v>
      </c>
      <c r="B72" s="18">
        <v>12299734</v>
      </c>
      <c r="C72" s="18">
        <v>0</v>
      </c>
      <c r="D72" s="19">
        <v>20431410</v>
      </c>
      <c r="E72" s="20">
        <v>14</v>
      </c>
      <c r="F72" s="20">
        <v>1630403</v>
      </c>
      <c r="G72" s="20">
        <v>1622149</v>
      </c>
      <c r="H72" s="20">
        <v>1622149</v>
      </c>
      <c r="I72" s="20">
        <v>4874701</v>
      </c>
      <c r="J72" s="20">
        <v>1624347</v>
      </c>
      <c r="K72" s="20">
        <v>1622442</v>
      </c>
      <c r="L72" s="20">
        <v>2997526</v>
      </c>
      <c r="M72" s="20">
        <v>6244315</v>
      </c>
      <c r="N72" s="20">
        <v>1624188</v>
      </c>
      <c r="O72" s="20">
        <v>1622186</v>
      </c>
      <c r="P72" s="20">
        <v>1611679</v>
      </c>
      <c r="Q72" s="20">
        <v>4858053</v>
      </c>
      <c r="R72" s="20">
        <v>1073633</v>
      </c>
      <c r="S72" s="20">
        <v>1075885</v>
      </c>
      <c r="T72" s="20">
        <v>0</v>
      </c>
      <c r="U72" s="20">
        <v>2149518</v>
      </c>
      <c r="V72" s="20">
        <v>18126587</v>
      </c>
      <c r="W72" s="20">
        <v>14</v>
      </c>
      <c r="X72" s="20">
        <v>0</v>
      </c>
      <c r="Y72" s="19">
        <v>0</v>
      </c>
      <c r="Z72" s="22">
        <v>14</v>
      </c>
    </row>
    <row r="73" spans="1:26" ht="12.75" hidden="1">
      <c r="A73" s="38" t="s">
        <v>69</v>
      </c>
      <c r="B73" s="18">
        <v>6907425</v>
      </c>
      <c r="C73" s="18">
        <v>0</v>
      </c>
      <c r="D73" s="19">
        <v>11715554</v>
      </c>
      <c r="E73" s="20">
        <v>-10</v>
      </c>
      <c r="F73" s="20">
        <v>930465</v>
      </c>
      <c r="G73" s="20">
        <v>606103</v>
      </c>
      <c r="H73" s="20">
        <v>606103</v>
      </c>
      <c r="I73" s="20">
        <v>2142671</v>
      </c>
      <c r="J73" s="20">
        <v>591776</v>
      </c>
      <c r="K73" s="20">
        <v>587748</v>
      </c>
      <c r="L73" s="20">
        <v>583501</v>
      </c>
      <c r="M73" s="20">
        <v>1763025</v>
      </c>
      <c r="N73" s="20">
        <v>583683</v>
      </c>
      <c r="O73" s="20">
        <v>578430</v>
      </c>
      <c r="P73" s="20">
        <v>568816</v>
      </c>
      <c r="Q73" s="20">
        <v>1730929</v>
      </c>
      <c r="R73" s="20">
        <v>568930</v>
      </c>
      <c r="S73" s="20">
        <v>569655</v>
      </c>
      <c r="T73" s="20">
        <v>0</v>
      </c>
      <c r="U73" s="20">
        <v>1138585</v>
      </c>
      <c r="V73" s="20">
        <v>6775210</v>
      </c>
      <c r="W73" s="20">
        <v>-10</v>
      </c>
      <c r="X73" s="20">
        <v>0</v>
      </c>
      <c r="Y73" s="19">
        <v>0</v>
      </c>
      <c r="Z73" s="22">
        <v>-10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2083420</v>
      </c>
      <c r="C75" s="27">
        <v>0</v>
      </c>
      <c r="D75" s="28">
        <v>1428060</v>
      </c>
      <c r="E75" s="29">
        <v>6061</v>
      </c>
      <c r="F75" s="29">
        <v>169010</v>
      </c>
      <c r="G75" s="29">
        <v>174071</v>
      </c>
      <c r="H75" s="29">
        <v>174071</v>
      </c>
      <c r="I75" s="29">
        <v>517152</v>
      </c>
      <c r="J75" s="29">
        <v>252687</v>
      </c>
      <c r="K75" s="29">
        <v>209533</v>
      </c>
      <c r="L75" s="29">
        <v>207147</v>
      </c>
      <c r="M75" s="29">
        <v>669367</v>
      </c>
      <c r="N75" s="29">
        <v>225503</v>
      </c>
      <c r="O75" s="29">
        <v>236905</v>
      </c>
      <c r="P75" s="29">
        <v>223831</v>
      </c>
      <c r="Q75" s="29">
        <v>686239</v>
      </c>
      <c r="R75" s="29">
        <v>221326</v>
      </c>
      <c r="S75" s="29">
        <v>233906</v>
      </c>
      <c r="T75" s="29">
        <v>0</v>
      </c>
      <c r="U75" s="29">
        <v>455232</v>
      </c>
      <c r="V75" s="29">
        <v>2327990</v>
      </c>
      <c r="W75" s="29">
        <v>6061</v>
      </c>
      <c r="X75" s="29">
        <v>0</v>
      </c>
      <c r="Y75" s="28">
        <v>0</v>
      </c>
      <c r="Z75" s="30">
        <v>6061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7932141</v>
      </c>
      <c r="C83" s="18"/>
      <c r="D83" s="19">
        <v>-7769657</v>
      </c>
      <c r="E83" s="20">
        <v>13036573</v>
      </c>
      <c r="F83" s="20">
        <v>2754</v>
      </c>
      <c r="G83" s="20"/>
      <c r="H83" s="20"/>
      <c r="I83" s="20">
        <v>2754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2754</v>
      </c>
      <c r="W83" s="20">
        <v>1086380</v>
      </c>
      <c r="X83" s="20"/>
      <c r="Y83" s="19"/>
      <c r="Z83" s="22">
        <v>13036573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8327521</v>
      </c>
      <c r="C5" s="18">
        <v>0</v>
      </c>
      <c r="D5" s="58">
        <v>10315508</v>
      </c>
      <c r="E5" s="59">
        <v>10315508</v>
      </c>
      <c r="F5" s="59">
        <v>0</v>
      </c>
      <c r="G5" s="59">
        <v>0</v>
      </c>
      <c r="H5" s="59">
        <v>317312</v>
      </c>
      <c r="I5" s="59">
        <v>317312</v>
      </c>
      <c r="J5" s="59">
        <v>202131</v>
      </c>
      <c r="K5" s="59">
        <v>9528781</v>
      </c>
      <c r="L5" s="59">
        <v>0</v>
      </c>
      <c r="M5" s="59">
        <v>9730912</v>
      </c>
      <c r="N5" s="59">
        <v>-676444</v>
      </c>
      <c r="O5" s="59">
        <v>0</v>
      </c>
      <c r="P5" s="59">
        <v>0</v>
      </c>
      <c r="Q5" s="59">
        <v>-676444</v>
      </c>
      <c r="R5" s="59">
        <v>0</v>
      </c>
      <c r="S5" s="59">
        <v>0</v>
      </c>
      <c r="T5" s="59">
        <v>0</v>
      </c>
      <c r="U5" s="59">
        <v>0</v>
      </c>
      <c r="V5" s="59">
        <v>9371780</v>
      </c>
      <c r="W5" s="59">
        <v>10315508</v>
      </c>
      <c r="X5" s="59">
        <v>-943728</v>
      </c>
      <c r="Y5" s="60">
        <v>-9.15</v>
      </c>
      <c r="Z5" s="61">
        <v>10315508</v>
      </c>
    </row>
    <row r="6" spans="1:26" ht="12.75">
      <c r="A6" s="57" t="s">
        <v>32</v>
      </c>
      <c r="B6" s="18">
        <v>16324535</v>
      </c>
      <c r="C6" s="18">
        <v>0</v>
      </c>
      <c r="D6" s="58">
        <v>15340349</v>
      </c>
      <c r="E6" s="59">
        <v>15340354</v>
      </c>
      <c r="F6" s="59">
        <v>1310277</v>
      </c>
      <c r="G6" s="59">
        <v>2039238</v>
      </c>
      <c r="H6" s="59">
        <v>2080649</v>
      </c>
      <c r="I6" s="59">
        <v>5430164</v>
      </c>
      <c r="J6" s="59">
        <v>2100359</v>
      </c>
      <c r="K6" s="59">
        <v>2044856</v>
      </c>
      <c r="L6" s="59">
        <v>1935268</v>
      </c>
      <c r="M6" s="59">
        <v>6080483</v>
      </c>
      <c r="N6" s="59">
        <v>-2953757</v>
      </c>
      <c r="O6" s="59">
        <v>2103507</v>
      </c>
      <c r="P6" s="59">
        <v>1511761</v>
      </c>
      <c r="Q6" s="59">
        <v>661511</v>
      </c>
      <c r="R6" s="59">
        <v>1950687</v>
      </c>
      <c r="S6" s="59">
        <v>-624191</v>
      </c>
      <c r="T6" s="59">
        <v>1478060</v>
      </c>
      <c r="U6" s="59">
        <v>2804556</v>
      </c>
      <c r="V6" s="59">
        <v>14976714</v>
      </c>
      <c r="W6" s="59">
        <v>15340354</v>
      </c>
      <c r="X6" s="59">
        <v>-363640</v>
      </c>
      <c r="Y6" s="60">
        <v>-2.37</v>
      </c>
      <c r="Z6" s="61">
        <v>15340354</v>
      </c>
    </row>
    <row r="7" spans="1:26" ht="12.75">
      <c r="A7" s="57" t="s">
        <v>33</v>
      </c>
      <c r="B7" s="18">
        <v>3439547</v>
      </c>
      <c r="C7" s="18">
        <v>0</v>
      </c>
      <c r="D7" s="58">
        <v>2151196</v>
      </c>
      <c r="E7" s="59">
        <v>2151201</v>
      </c>
      <c r="F7" s="59">
        <v>71874</v>
      </c>
      <c r="G7" s="59">
        <v>175934</v>
      </c>
      <c r="H7" s="59">
        <v>212501</v>
      </c>
      <c r="I7" s="59">
        <v>460309</v>
      </c>
      <c r="J7" s="59">
        <v>228774</v>
      </c>
      <c r="K7" s="59">
        <v>343025</v>
      </c>
      <c r="L7" s="59">
        <v>157053</v>
      </c>
      <c r="M7" s="59">
        <v>728852</v>
      </c>
      <c r="N7" s="59">
        <v>411523</v>
      </c>
      <c r="O7" s="59">
        <v>201227</v>
      </c>
      <c r="P7" s="59">
        <v>204640</v>
      </c>
      <c r="Q7" s="59">
        <v>817390</v>
      </c>
      <c r="R7" s="59">
        <v>116260</v>
      </c>
      <c r="S7" s="59">
        <v>136522</v>
      </c>
      <c r="T7" s="59">
        <v>163939</v>
      </c>
      <c r="U7" s="59">
        <v>416721</v>
      </c>
      <c r="V7" s="59">
        <v>2423272</v>
      </c>
      <c r="W7" s="59">
        <v>2151201</v>
      </c>
      <c r="X7" s="59">
        <v>272071</v>
      </c>
      <c r="Y7" s="60">
        <v>12.65</v>
      </c>
      <c r="Z7" s="61">
        <v>2151201</v>
      </c>
    </row>
    <row r="8" spans="1:26" ht="12.75">
      <c r="A8" s="57" t="s">
        <v>34</v>
      </c>
      <c r="B8" s="18">
        <v>29887897</v>
      </c>
      <c r="C8" s="18">
        <v>0</v>
      </c>
      <c r="D8" s="58">
        <v>28980001</v>
      </c>
      <c r="E8" s="59">
        <v>28780000</v>
      </c>
      <c r="F8" s="59">
        <v>10145000</v>
      </c>
      <c r="G8" s="59">
        <v>0</v>
      </c>
      <c r="H8" s="59">
        <v>829573</v>
      </c>
      <c r="I8" s="59">
        <v>10974573</v>
      </c>
      <c r="J8" s="59">
        <v>364452</v>
      </c>
      <c r="K8" s="59">
        <v>850755</v>
      </c>
      <c r="L8" s="59">
        <v>13815124</v>
      </c>
      <c r="M8" s="59">
        <v>15030331</v>
      </c>
      <c r="N8" s="59">
        <v>789294</v>
      </c>
      <c r="O8" s="59">
        <v>223469</v>
      </c>
      <c r="P8" s="59">
        <v>996598</v>
      </c>
      <c r="Q8" s="59">
        <v>2009361</v>
      </c>
      <c r="R8" s="59">
        <v>206595</v>
      </c>
      <c r="S8" s="59">
        <v>511147</v>
      </c>
      <c r="T8" s="59">
        <v>923403</v>
      </c>
      <c r="U8" s="59">
        <v>1641145</v>
      </c>
      <c r="V8" s="59">
        <v>29655410</v>
      </c>
      <c r="W8" s="59">
        <v>28780000</v>
      </c>
      <c r="X8" s="59">
        <v>875410</v>
      </c>
      <c r="Y8" s="60">
        <v>3.04</v>
      </c>
      <c r="Z8" s="61">
        <v>28780000</v>
      </c>
    </row>
    <row r="9" spans="1:26" ht="12.75">
      <c r="A9" s="57" t="s">
        <v>35</v>
      </c>
      <c r="B9" s="18">
        <v>2344515</v>
      </c>
      <c r="C9" s="18">
        <v>0</v>
      </c>
      <c r="D9" s="58">
        <v>3042340</v>
      </c>
      <c r="E9" s="59">
        <v>3042342</v>
      </c>
      <c r="F9" s="59">
        <v>199616</v>
      </c>
      <c r="G9" s="59">
        <v>211808</v>
      </c>
      <c r="H9" s="59">
        <v>1731811</v>
      </c>
      <c r="I9" s="59">
        <v>2143235</v>
      </c>
      <c r="J9" s="59">
        <v>50471</v>
      </c>
      <c r="K9" s="59">
        <v>370455</v>
      </c>
      <c r="L9" s="59">
        <v>140367</v>
      </c>
      <c r="M9" s="59">
        <v>561293</v>
      </c>
      <c r="N9" s="59">
        <v>-2319293</v>
      </c>
      <c r="O9" s="59">
        <v>99465</v>
      </c>
      <c r="P9" s="59">
        <v>199473</v>
      </c>
      <c r="Q9" s="59">
        <v>-2020355</v>
      </c>
      <c r="R9" s="59">
        <v>151275</v>
      </c>
      <c r="S9" s="59">
        <v>71003</v>
      </c>
      <c r="T9" s="59">
        <v>207937</v>
      </c>
      <c r="U9" s="59">
        <v>430215</v>
      </c>
      <c r="V9" s="59">
        <v>1114388</v>
      </c>
      <c r="W9" s="59">
        <v>3042342</v>
      </c>
      <c r="X9" s="59">
        <v>-1927954</v>
      </c>
      <c r="Y9" s="60">
        <v>-63.37</v>
      </c>
      <c r="Z9" s="61">
        <v>3042342</v>
      </c>
    </row>
    <row r="10" spans="1:26" ht="20.25">
      <c r="A10" s="62" t="s">
        <v>113</v>
      </c>
      <c r="B10" s="63">
        <f>SUM(B5:B9)</f>
        <v>60324015</v>
      </c>
      <c r="C10" s="63">
        <f>SUM(C5:C9)</f>
        <v>0</v>
      </c>
      <c r="D10" s="64">
        <f aca="true" t="shared" si="0" ref="D10:Z10">SUM(D5:D9)</f>
        <v>59829394</v>
      </c>
      <c r="E10" s="65">
        <f t="shared" si="0"/>
        <v>59629405</v>
      </c>
      <c r="F10" s="65">
        <f t="shared" si="0"/>
        <v>11726767</v>
      </c>
      <c r="G10" s="65">
        <f t="shared" si="0"/>
        <v>2426980</v>
      </c>
      <c r="H10" s="65">
        <f t="shared" si="0"/>
        <v>5171846</v>
      </c>
      <c r="I10" s="65">
        <f t="shared" si="0"/>
        <v>19325593</v>
      </c>
      <c r="J10" s="65">
        <f t="shared" si="0"/>
        <v>2946187</v>
      </c>
      <c r="K10" s="65">
        <f t="shared" si="0"/>
        <v>13137872</v>
      </c>
      <c r="L10" s="65">
        <f t="shared" si="0"/>
        <v>16047812</v>
      </c>
      <c r="M10" s="65">
        <f t="shared" si="0"/>
        <v>32131871</v>
      </c>
      <c r="N10" s="65">
        <f t="shared" si="0"/>
        <v>-4748677</v>
      </c>
      <c r="O10" s="65">
        <f t="shared" si="0"/>
        <v>2627668</v>
      </c>
      <c r="P10" s="65">
        <f t="shared" si="0"/>
        <v>2912472</v>
      </c>
      <c r="Q10" s="65">
        <f t="shared" si="0"/>
        <v>791463</v>
      </c>
      <c r="R10" s="65">
        <f t="shared" si="0"/>
        <v>2424817</v>
      </c>
      <c r="S10" s="65">
        <f t="shared" si="0"/>
        <v>94481</v>
      </c>
      <c r="T10" s="65">
        <f t="shared" si="0"/>
        <v>2773339</v>
      </c>
      <c r="U10" s="65">
        <f t="shared" si="0"/>
        <v>5292637</v>
      </c>
      <c r="V10" s="65">
        <f t="shared" si="0"/>
        <v>57541564</v>
      </c>
      <c r="W10" s="65">
        <f t="shared" si="0"/>
        <v>59629405</v>
      </c>
      <c r="X10" s="65">
        <f t="shared" si="0"/>
        <v>-2087841</v>
      </c>
      <c r="Y10" s="66">
        <f>+IF(W10&lt;&gt;0,(X10/W10)*100,0)</f>
        <v>-3.501361450780869</v>
      </c>
      <c r="Z10" s="67">
        <f t="shared" si="0"/>
        <v>59629405</v>
      </c>
    </row>
    <row r="11" spans="1:26" ht="12.75">
      <c r="A11" s="57" t="s">
        <v>36</v>
      </c>
      <c r="B11" s="18">
        <v>20781041</v>
      </c>
      <c r="C11" s="18">
        <v>0</v>
      </c>
      <c r="D11" s="58">
        <v>24416488</v>
      </c>
      <c r="E11" s="59">
        <v>23489566</v>
      </c>
      <c r="F11" s="59">
        <v>1572304</v>
      </c>
      <c r="G11" s="59">
        <v>1584615</v>
      </c>
      <c r="H11" s="59">
        <v>3473352</v>
      </c>
      <c r="I11" s="59">
        <v>6630271</v>
      </c>
      <c r="J11" s="59">
        <v>1788231</v>
      </c>
      <c r="K11" s="59">
        <v>1819092</v>
      </c>
      <c r="L11" s="59">
        <v>1651045</v>
      </c>
      <c r="M11" s="59">
        <v>5258368</v>
      </c>
      <c r="N11" s="59">
        <v>-5915</v>
      </c>
      <c r="O11" s="59">
        <v>1462520</v>
      </c>
      <c r="P11" s="59">
        <v>1804254</v>
      </c>
      <c r="Q11" s="59">
        <v>3260859</v>
      </c>
      <c r="R11" s="59">
        <v>1583778</v>
      </c>
      <c r="S11" s="59">
        <v>1599656</v>
      </c>
      <c r="T11" s="59">
        <v>1660356</v>
      </c>
      <c r="U11" s="59">
        <v>4843790</v>
      </c>
      <c r="V11" s="59">
        <v>19993288</v>
      </c>
      <c r="W11" s="59">
        <v>23489566</v>
      </c>
      <c r="X11" s="59">
        <v>-3496278</v>
      </c>
      <c r="Y11" s="60">
        <v>-14.88</v>
      </c>
      <c r="Z11" s="61">
        <v>23489566</v>
      </c>
    </row>
    <row r="12" spans="1:26" ht="12.75">
      <c r="A12" s="57" t="s">
        <v>37</v>
      </c>
      <c r="B12" s="18">
        <v>2532342</v>
      </c>
      <c r="C12" s="18">
        <v>0</v>
      </c>
      <c r="D12" s="58">
        <v>2739128</v>
      </c>
      <c r="E12" s="59">
        <v>2739128</v>
      </c>
      <c r="F12" s="59">
        <v>213403</v>
      </c>
      <c r="G12" s="59">
        <v>213403</v>
      </c>
      <c r="H12" s="59">
        <v>214155</v>
      </c>
      <c r="I12" s="59">
        <v>640961</v>
      </c>
      <c r="J12" s="59">
        <v>214949</v>
      </c>
      <c r="K12" s="59">
        <v>234667</v>
      </c>
      <c r="L12" s="59">
        <v>216918</v>
      </c>
      <c r="M12" s="59">
        <v>666534</v>
      </c>
      <c r="N12" s="59">
        <v>184129</v>
      </c>
      <c r="O12" s="59">
        <v>187753</v>
      </c>
      <c r="P12" s="59">
        <v>213129</v>
      </c>
      <c r="Q12" s="59">
        <v>585011</v>
      </c>
      <c r="R12" s="59">
        <v>213129</v>
      </c>
      <c r="S12" s="59">
        <v>213165</v>
      </c>
      <c r="T12" s="59">
        <v>302998</v>
      </c>
      <c r="U12" s="59">
        <v>729292</v>
      </c>
      <c r="V12" s="59">
        <v>2621798</v>
      </c>
      <c r="W12" s="59">
        <v>2739128</v>
      </c>
      <c r="X12" s="59">
        <v>-117330</v>
      </c>
      <c r="Y12" s="60">
        <v>-4.28</v>
      </c>
      <c r="Z12" s="61">
        <v>2739128</v>
      </c>
    </row>
    <row r="13" spans="1:26" ht="12.75">
      <c r="A13" s="57" t="s">
        <v>114</v>
      </c>
      <c r="B13" s="18">
        <v>4483263</v>
      </c>
      <c r="C13" s="18">
        <v>0</v>
      </c>
      <c r="D13" s="58">
        <v>3551679</v>
      </c>
      <c r="E13" s="59">
        <v>3551679</v>
      </c>
      <c r="F13" s="59">
        <v>0</v>
      </c>
      <c r="G13" s="59">
        <v>0</v>
      </c>
      <c r="H13" s="59">
        <v>138466</v>
      </c>
      <c r="I13" s="59">
        <v>138466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-48720</v>
      </c>
      <c r="T13" s="59">
        <v>0</v>
      </c>
      <c r="U13" s="59">
        <v>-48720</v>
      </c>
      <c r="V13" s="59">
        <v>89746</v>
      </c>
      <c r="W13" s="59">
        <v>3551679</v>
      </c>
      <c r="X13" s="59">
        <v>-3461933</v>
      </c>
      <c r="Y13" s="60">
        <v>-97.47</v>
      </c>
      <c r="Z13" s="61">
        <v>3551679</v>
      </c>
    </row>
    <row r="14" spans="1:26" ht="12.75">
      <c r="A14" s="57" t="s">
        <v>38</v>
      </c>
      <c r="B14" s="18">
        <v>0</v>
      </c>
      <c r="C14" s="18">
        <v>0</v>
      </c>
      <c r="D14" s="58">
        <v>1067222</v>
      </c>
      <c r="E14" s="59">
        <v>1067222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765508</v>
      </c>
      <c r="U14" s="59">
        <v>765508</v>
      </c>
      <c r="V14" s="59">
        <v>765508</v>
      </c>
      <c r="W14" s="59">
        <v>1067222</v>
      </c>
      <c r="X14" s="59">
        <v>-301714</v>
      </c>
      <c r="Y14" s="60">
        <v>-28.27</v>
      </c>
      <c r="Z14" s="61">
        <v>1067222</v>
      </c>
    </row>
    <row r="15" spans="1:26" ht="12.75">
      <c r="A15" s="57" t="s">
        <v>39</v>
      </c>
      <c r="B15" s="18">
        <v>12033157</v>
      </c>
      <c r="C15" s="18">
        <v>0</v>
      </c>
      <c r="D15" s="58">
        <v>15228425</v>
      </c>
      <c r="E15" s="59">
        <v>15507687</v>
      </c>
      <c r="F15" s="59">
        <v>1011508</v>
      </c>
      <c r="G15" s="59">
        <v>1788213</v>
      </c>
      <c r="H15" s="59">
        <v>1826550</v>
      </c>
      <c r="I15" s="59">
        <v>4626271</v>
      </c>
      <c r="J15" s="59">
        <v>1117333</v>
      </c>
      <c r="K15" s="59">
        <v>1614697</v>
      </c>
      <c r="L15" s="59">
        <v>1063553</v>
      </c>
      <c r="M15" s="59">
        <v>3795583</v>
      </c>
      <c r="N15" s="59">
        <v>593901</v>
      </c>
      <c r="O15" s="59">
        <v>1242865</v>
      </c>
      <c r="P15" s="59">
        <v>1167144</v>
      </c>
      <c r="Q15" s="59">
        <v>3003910</v>
      </c>
      <c r="R15" s="59">
        <v>1006662</v>
      </c>
      <c r="S15" s="59">
        <v>1010775</v>
      </c>
      <c r="T15" s="59">
        <v>1752234</v>
      </c>
      <c r="U15" s="59">
        <v>3769671</v>
      </c>
      <c r="V15" s="59">
        <v>15195435</v>
      </c>
      <c r="W15" s="59">
        <v>15507687</v>
      </c>
      <c r="X15" s="59">
        <v>-312252</v>
      </c>
      <c r="Y15" s="60">
        <v>-2.01</v>
      </c>
      <c r="Z15" s="61">
        <v>15507687</v>
      </c>
    </row>
    <row r="16" spans="1:26" ht="12.75">
      <c r="A16" s="57" t="s">
        <v>34</v>
      </c>
      <c r="B16" s="18">
        <v>1249484</v>
      </c>
      <c r="C16" s="18">
        <v>0</v>
      </c>
      <c r="D16" s="58">
        <v>2128337</v>
      </c>
      <c r="E16" s="59">
        <v>2128462</v>
      </c>
      <c r="F16" s="59">
        <v>1483</v>
      </c>
      <c r="G16" s="59">
        <v>150635</v>
      </c>
      <c r="H16" s="59">
        <v>28317</v>
      </c>
      <c r="I16" s="59">
        <v>180435</v>
      </c>
      <c r="J16" s="59">
        <v>7163</v>
      </c>
      <c r="K16" s="59">
        <v>2000</v>
      </c>
      <c r="L16" s="59">
        <v>0</v>
      </c>
      <c r="M16" s="59">
        <v>9163</v>
      </c>
      <c r="N16" s="59">
        <v>-154330</v>
      </c>
      <c r="O16" s="59">
        <v>158452</v>
      </c>
      <c r="P16" s="59">
        <v>112801</v>
      </c>
      <c r="Q16" s="59">
        <v>116923</v>
      </c>
      <c r="R16" s="59">
        <v>142879</v>
      </c>
      <c r="S16" s="59">
        <v>199297</v>
      </c>
      <c r="T16" s="59">
        <v>173063</v>
      </c>
      <c r="U16" s="59">
        <v>515239</v>
      </c>
      <c r="V16" s="59">
        <v>821760</v>
      </c>
      <c r="W16" s="59">
        <v>2128462</v>
      </c>
      <c r="X16" s="59">
        <v>-1306702</v>
      </c>
      <c r="Y16" s="60">
        <v>-61.39</v>
      </c>
      <c r="Z16" s="61">
        <v>2128462</v>
      </c>
    </row>
    <row r="17" spans="1:26" ht="12.75">
      <c r="A17" s="57" t="s">
        <v>40</v>
      </c>
      <c r="B17" s="18">
        <v>21431565</v>
      </c>
      <c r="C17" s="18">
        <v>0</v>
      </c>
      <c r="D17" s="58">
        <v>18855682</v>
      </c>
      <c r="E17" s="59">
        <v>21503198</v>
      </c>
      <c r="F17" s="59">
        <v>1299310</v>
      </c>
      <c r="G17" s="59">
        <v>614609</v>
      </c>
      <c r="H17" s="59">
        <v>3747689</v>
      </c>
      <c r="I17" s="59">
        <v>5661608</v>
      </c>
      <c r="J17" s="59">
        <v>1439312</v>
      </c>
      <c r="K17" s="59">
        <v>1562832</v>
      </c>
      <c r="L17" s="59">
        <v>2809825</v>
      </c>
      <c r="M17" s="59">
        <v>5811969</v>
      </c>
      <c r="N17" s="59">
        <v>-2674446</v>
      </c>
      <c r="O17" s="59">
        <v>1552120</v>
      </c>
      <c r="P17" s="59">
        <v>890780</v>
      </c>
      <c r="Q17" s="59">
        <v>-231546</v>
      </c>
      <c r="R17" s="59">
        <v>800060</v>
      </c>
      <c r="S17" s="59">
        <v>510943</v>
      </c>
      <c r="T17" s="59">
        <v>6313087</v>
      </c>
      <c r="U17" s="59">
        <v>7624090</v>
      </c>
      <c r="V17" s="59">
        <v>18866121</v>
      </c>
      <c r="W17" s="59">
        <v>21503198</v>
      </c>
      <c r="X17" s="59">
        <v>-2637077</v>
      </c>
      <c r="Y17" s="60">
        <v>-12.26</v>
      </c>
      <c r="Z17" s="61">
        <v>21503198</v>
      </c>
    </row>
    <row r="18" spans="1:26" ht="12.75">
      <c r="A18" s="68" t="s">
        <v>41</v>
      </c>
      <c r="B18" s="69">
        <f>SUM(B11:B17)</f>
        <v>62510852</v>
      </c>
      <c r="C18" s="69">
        <f>SUM(C11:C17)</f>
        <v>0</v>
      </c>
      <c r="D18" s="70">
        <f aca="true" t="shared" si="1" ref="D18:Z18">SUM(D11:D17)</f>
        <v>67986961</v>
      </c>
      <c r="E18" s="71">
        <f t="shared" si="1"/>
        <v>69986942</v>
      </c>
      <c r="F18" s="71">
        <f t="shared" si="1"/>
        <v>4098008</v>
      </c>
      <c r="G18" s="71">
        <f t="shared" si="1"/>
        <v>4351475</v>
      </c>
      <c r="H18" s="71">
        <f t="shared" si="1"/>
        <v>9428529</v>
      </c>
      <c r="I18" s="71">
        <f t="shared" si="1"/>
        <v>17878012</v>
      </c>
      <c r="J18" s="71">
        <f t="shared" si="1"/>
        <v>4566988</v>
      </c>
      <c r="K18" s="71">
        <f t="shared" si="1"/>
        <v>5233288</v>
      </c>
      <c r="L18" s="71">
        <f t="shared" si="1"/>
        <v>5741341</v>
      </c>
      <c r="M18" s="71">
        <f t="shared" si="1"/>
        <v>15541617</v>
      </c>
      <c r="N18" s="71">
        <f t="shared" si="1"/>
        <v>-2056661</v>
      </c>
      <c r="O18" s="71">
        <f t="shared" si="1"/>
        <v>4603710</v>
      </c>
      <c r="P18" s="71">
        <f t="shared" si="1"/>
        <v>4188108</v>
      </c>
      <c r="Q18" s="71">
        <f t="shared" si="1"/>
        <v>6735157</v>
      </c>
      <c r="R18" s="71">
        <f t="shared" si="1"/>
        <v>3746508</v>
      </c>
      <c r="S18" s="71">
        <f t="shared" si="1"/>
        <v>3485116</v>
      </c>
      <c r="T18" s="71">
        <f t="shared" si="1"/>
        <v>10967246</v>
      </c>
      <c r="U18" s="71">
        <f t="shared" si="1"/>
        <v>18198870</v>
      </c>
      <c r="V18" s="71">
        <f t="shared" si="1"/>
        <v>58353656</v>
      </c>
      <c r="W18" s="71">
        <f t="shared" si="1"/>
        <v>69986942</v>
      </c>
      <c r="X18" s="71">
        <f t="shared" si="1"/>
        <v>-11633286</v>
      </c>
      <c r="Y18" s="66">
        <f>+IF(W18&lt;&gt;0,(X18/W18)*100,0)</f>
        <v>-16.62208073043111</v>
      </c>
      <c r="Z18" s="72">
        <f t="shared" si="1"/>
        <v>69986942</v>
      </c>
    </row>
    <row r="19" spans="1:26" ht="12.75">
      <c r="A19" s="68" t="s">
        <v>42</v>
      </c>
      <c r="B19" s="73">
        <f>+B10-B18</f>
        <v>-2186837</v>
      </c>
      <c r="C19" s="73">
        <f>+C10-C18</f>
        <v>0</v>
      </c>
      <c r="D19" s="74">
        <f aca="true" t="shared" si="2" ref="D19:Z19">+D10-D18</f>
        <v>-8157567</v>
      </c>
      <c r="E19" s="75">
        <f t="shared" si="2"/>
        <v>-10357537</v>
      </c>
      <c r="F19" s="75">
        <f t="shared" si="2"/>
        <v>7628759</v>
      </c>
      <c r="G19" s="75">
        <f t="shared" si="2"/>
        <v>-1924495</v>
      </c>
      <c r="H19" s="75">
        <f t="shared" si="2"/>
        <v>-4256683</v>
      </c>
      <c r="I19" s="75">
        <f t="shared" si="2"/>
        <v>1447581</v>
      </c>
      <c r="J19" s="75">
        <f t="shared" si="2"/>
        <v>-1620801</v>
      </c>
      <c r="K19" s="75">
        <f t="shared" si="2"/>
        <v>7904584</v>
      </c>
      <c r="L19" s="75">
        <f t="shared" si="2"/>
        <v>10306471</v>
      </c>
      <c r="M19" s="75">
        <f t="shared" si="2"/>
        <v>16590254</v>
      </c>
      <c r="N19" s="75">
        <f t="shared" si="2"/>
        <v>-2692016</v>
      </c>
      <c r="O19" s="75">
        <f t="shared" si="2"/>
        <v>-1976042</v>
      </c>
      <c r="P19" s="75">
        <f t="shared" si="2"/>
        <v>-1275636</v>
      </c>
      <c r="Q19" s="75">
        <f t="shared" si="2"/>
        <v>-5943694</v>
      </c>
      <c r="R19" s="75">
        <f t="shared" si="2"/>
        <v>-1321691</v>
      </c>
      <c r="S19" s="75">
        <f t="shared" si="2"/>
        <v>-3390635</v>
      </c>
      <c r="T19" s="75">
        <f t="shared" si="2"/>
        <v>-8193907</v>
      </c>
      <c r="U19" s="75">
        <f t="shared" si="2"/>
        <v>-12906233</v>
      </c>
      <c r="V19" s="75">
        <f t="shared" si="2"/>
        <v>-812092</v>
      </c>
      <c r="W19" s="75">
        <f>IF(E10=E18,0,W10-W18)</f>
        <v>-10357537</v>
      </c>
      <c r="X19" s="75">
        <f t="shared" si="2"/>
        <v>9545445</v>
      </c>
      <c r="Y19" s="76">
        <f>+IF(W19&lt;&gt;0,(X19/W19)*100,0)</f>
        <v>-92.15941009913844</v>
      </c>
      <c r="Z19" s="77">
        <f t="shared" si="2"/>
        <v>-10357537</v>
      </c>
    </row>
    <row r="20" spans="1:26" ht="20.25">
      <c r="A20" s="78" t="s">
        <v>43</v>
      </c>
      <c r="B20" s="79">
        <v>28296993</v>
      </c>
      <c r="C20" s="79">
        <v>0</v>
      </c>
      <c r="D20" s="80">
        <v>22085000</v>
      </c>
      <c r="E20" s="81">
        <v>17238004</v>
      </c>
      <c r="F20" s="81">
        <v>40815</v>
      </c>
      <c r="G20" s="81">
        <v>1212325</v>
      </c>
      <c r="H20" s="81">
        <v>1613117</v>
      </c>
      <c r="I20" s="81">
        <v>2866257</v>
      </c>
      <c r="J20" s="81">
        <v>100417</v>
      </c>
      <c r="K20" s="81">
        <v>2022551</v>
      </c>
      <c r="L20" s="81">
        <v>623864</v>
      </c>
      <c r="M20" s="81">
        <v>2746832</v>
      </c>
      <c r="N20" s="81">
        <v>257427</v>
      </c>
      <c r="O20" s="81">
        <v>437175</v>
      </c>
      <c r="P20" s="81">
        <v>833307</v>
      </c>
      <c r="Q20" s="81">
        <v>1527909</v>
      </c>
      <c r="R20" s="81">
        <v>782639</v>
      </c>
      <c r="S20" s="81">
        <v>189905</v>
      </c>
      <c r="T20" s="81">
        <v>906069</v>
      </c>
      <c r="U20" s="81">
        <v>1878613</v>
      </c>
      <c r="V20" s="81">
        <v>9019611</v>
      </c>
      <c r="W20" s="81">
        <v>17238004</v>
      </c>
      <c r="X20" s="81">
        <v>-8218393</v>
      </c>
      <c r="Y20" s="82">
        <v>-47.68</v>
      </c>
      <c r="Z20" s="83">
        <v>17238004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26110156</v>
      </c>
      <c r="C22" s="91">
        <f>SUM(C19:C21)</f>
        <v>0</v>
      </c>
      <c r="D22" s="92">
        <f aca="true" t="shared" si="3" ref="D22:Z22">SUM(D19:D21)</f>
        <v>13927433</v>
      </c>
      <c r="E22" s="93">
        <f t="shared" si="3"/>
        <v>6880467</v>
      </c>
      <c r="F22" s="93">
        <f t="shared" si="3"/>
        <v>7669574</v>
      </c>
      <c r="G22" s="93">
        <f t="shared" si="3"/>
        <v>-712170</v>
      </c>
      <c r="H22" s="93">
        <f t="shared" si="3"/>
        <v>-2643566</v>
      </c>
      <c r="I22" s="93">
        <f t="shared" si="3"/>
        <v>4313838</v>
      </c>
      <c r="J22" s="93">
        <f t="shared" si="3"/>
        <v>-1520384</v>
      </c>
      <c r="K22" s="93">
        <f t="shared" si="3"/>
        <v>9927135</v>
      </c>
      <c r="L22" s="93">
        <f t="shared" si="3"/>
        <v>10930335</v>
      </c>
      <c r="M22" s="93">
        <f t="shared" si="3"/>
        <v>19337086</v>
      </c>
      <c r="N22" s="93">
        <f t="shared" si="3"/>
        <v>-2434589</v>
      </c>
      <c r="O22" s="93">
        <f t="shared" si="3"/>
        <v>-1538867</v>
      </c>
      <c r="P22" s="93">
        <f t="shared" si="3"/>
        <v>-442329</v>
      </c>
      <c r="Q22" s="93">
        <f t="shared" si="3"/>
        <v>-4415785</v>
      </c>
      <c r="R22" s="93">
        <f t="shared" si="3"/>
        <v>-539052</v>
      </c>
      <c r="S22" s="93">
        <f t="shared" si="3"/>
        <v>-3200730</v>
      </c>
      <c r="T22" s="93">
        <f t="shared" si="3"/>
        <v>-7287838</v>
      </c>
      <c r="U22" s="93">
        <f t="shared" si="3"/>
        <v>-11027620</v>
      </c>
      <c r="V22" s="93">
        <f t="shared" si="3"/>
        <v>8207519</v>
      </c>
      <c r="W22" s="93">
        <f t="shared" si="3"/>
        <v>6880467</v>
      </c>
      <c r="X22" s="93">
        <f t="shared" si="3"/>
        <v>1327052</v>
      </c>
      <c r="Y22" s="94">
        <f>+IF(W22&lt;&gt;0,(X22/W22)*100,0)</f>
        <v>19.287237334326292</v>
      </c>
      <c r="Z22" s="95">
        <f t="shared" si="3"/>
        <v>6880467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26110156</v>
      </c>
      <c r="C24" s="73">
        <f>SUM(C22:C23)</f>
        <v>0</v>
      </c>
      <c r="D24" s="74">
        <f aca="true" t="shared" si="4" ref="D24:Z24">SUM(D22:D23)</f>
        <v>13927433</v>
      </c>
      <c r="E24" s="75">
        <f t="shared" si="4"/>
        <v>6880467</v>
      </c>
      <c r="F24" s="75">
        <f t="shared" si="4"/>
        <v>7669574</v>
      </c>
      <c r="G24" s="75">
        <f t="shared" si="4"/>
        <v>-712170</v>
      </c>
      <c r="H24" s="75">
        <f t="shared" si="4"/>
        <v>-2643566</v>
      </c>
      <c r="I24" s="75">
        <f t="shared" si="4"/>
        <v>4313838</v>
      </c>
      <c r="J24" s="75">
        <f t="shared" si="4"/>
        <v>-1520384</v>
      </c>
      <c r="K24" s="75">
        <f t="shared" si="4"/>
        <v>9927135</v>
      </c>
      <c r="L24" s="75">
        <f t="shared" si="4"/>
        <v>10930335</v>
      </c>
      <c r="M24" s="75">
        <f t="shared" si="4"/>
        <v>19337086</v>
      </c>
      <c r="N24" s="75">
        <f t="shared" si="4"/>
        <v>-2434589</v>
      </c>
      <c r="O24" s="75">
        <f t="shared" si="4"/>
        <v>-1538867</v>
      </c>
      <c r="P24" s="75">
        <f t="shared" si="4"/>
        <v>-442329</v>
      </c>
      <c r="Q24" s="75">
        <f t="shared" si="4"/>
        <v>-4415785</v>
      </c>
      <c r="R24" s="75">
        <f t="shared" si="4"/>
        <v>-539052</v>
      </c>
      <c r="S24" s="75">
        <f t="shared" si="4"/>
        <v>-3200730</v>
      </c>
      <c r="T24" s="75">
        <f t="shared" si="4"/>
        <v>-7287838</v>
      </c>
      <c r="U24" s="75">
        <f t="shared" si="4"/>
        <v>-11027620</v>
      </c>
      <c r="V24" s="75">
        <f t="shared" si="4"/>
        <v>8207519</v>
      </c>
      <c r="W24" s="75">
        <f t="shared" si="4"/>
        <v>6880467</v>
      </c>
      <c r="X24" s="75">
        <f t="shared" si="4"/>
        <v>1327052</v>
      </c>
      <c r="Y24" s="76">
        <f>+IF(W24&lt;&gt;0,(X24/W24)*100,0)</f>
        <v>19.287237334326292</v>
      </c>
      <c r="Z24" s="77">
        <f t="shared" si="4"/>
        <v>6880467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26110156</v>
      </c>
      <c r="C27" s="21">
        <v>0</v>
      </c>
      <c r="D27" s="103">
        <v>24392004</v>
      </c>
      <c r="E27" s="104">
        <v>17345004</v>
      </c>
      <c r="F27" s="104">
        <v>0</v>
      </c>
      <c r="G27" s="104">
        <v>0</v>
      </c>
      <c r="H27" s="104">
        <v>1613117</v>
      </c>
      <c r="I27" s="104">
        <v>1613117</v>
      </c>
      <c r="J27" s="104">
        <v>99722</v>
      </c>
      <c r="K27" s="104">
        <v>2022551</v>
      </c>
      <c r="L27" s="104">
        <v>623864</v>
      </c>
      <c r="M27" s="104">
        <v>2746137</v>
      </c>
      <c r="N27" s="104">
        <v>257427</v>
      </c>
      <c r="O27" s="104">
        <v>437175</v>
      </c>
      <c r="P27" s="104">
        <v>906947</v>
      </c>
      <c r="Q27" s="104">
        <v>1601549</v>
      </c>
      <c r="R27" s="104">
        <v>708999</v>
      </c>
      <c r="S27" s="104">
        <v>189905</v>
      </c>
      <c r="T27" s="104">
        <v>0</v>
      </c>
      <c r="U27" s="104">
        <v>898904</v>
      </c>
      <c r="V27" s="104">
        <v>6859707</v>
      </c>
      <c r="W27" s="104">
        <v>17345004</v>
      </c>
      <c r="X27" s="104">
        <v>-10485297</v>
      </c>
      <c r="Y27" s="105">
        <v>-60.45</v>
      </c>
      <c r="Z27" s="106">
        <v>17345004</v>
      </c>
    </row>
    <row r="28" spans="1:26" ht="12.75">
      <c r="A28" s="107" t="s">
        <v>47</v>
      </c>
      <c r="B28" s="18">
        <v>24227402</v>
      </c>
      <c r="C28" s="18">
        <v>0</v>
      </c>
      <c r="D28" s="58">
        <v>22085000</v>
      </c>
      <c r="E28" s="59">
        <v>17038000</v>
      </c>
      <c r="F28" s="59">
        <v>0</v>
      </c>
      <c r="G28" s="59">
        <v>0</v>
      </c>
      <c r="H28" s="59">
        <v>1613117</v>
      </c>
      <c r="I28" s="59">
        <v>1613117</v>
      </c>
      <c r="J28" s="59">
        <v>99722</v>
      </c>
      <c r="K28" s="59">
        <v>2022551</v>
      </c>
      <c r="L28" s="59">
        <v>623864</v>
      </c>
      <c r="M28" s="59">
        <v>2746137</v>
      </c>
      <c r="N28" s="59">
        <v>131427</v>
      </c>
      <c r="O28" s="59">
        <v>426914</v>
      </c>
      <c r="P28" s="59">
        <v>906947</v>
      </c>
      <c r="Q28" s="59">
        <v>1465288</v>
      </c>
      <c r="R28" s="59">
        <v>708999</v>
      </c>
      <c r="S28" s="59">
        <v>189905</v>
      </c>
      <c r="T28" s="59">
        <v>0</v>
      </c>
      <c r="U28" s="59">
        <v>898904</v>
      </c>
      <c r="V28" s="59">
        <v>6723446</v>
      </c>
      <c r="W28" s="59">
        <v>17038000</v>
      </c>
      <c r="X28" s="59">
        <v>-10314554</v>
      </c>
      <c r="Y28" s="60">
        <v>-60.54</v>
      </c>
      <c r="Z28" s="61">
        <v>17038000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1882754</v>
      </c>
      <c r="C31" s="18">
        <v>0</v>
      </c>
      <c r="D31" s="58">
        <v>2307004</v>
      </c>
      <c r="E31" s="59">
        <v>307004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126000</v>
      </c>
      <c r="O31" s="59">
        <v>10261</v>
      </c>
      <c r="P31" s="59">
        <v>0</v>
      </c>
      <c r="Q31" s="59">
        <v>136261</v>
      </c>
      <c r="R31" s="59">
        <v>0</v>
      </c>
      <c r="S31" s="59">
        <v>0</v>
      </c>
      <c r="T31" s="59">
        <v>0</v>
      </c>
      <c r="U31" s="59">
        <v>0</v>
      </c>
      <c r="V31" s="59">
        <v>136261</v>
      </c>
      <c r="W31" s="59">
        <v>307004</v>
      </c>
      <c r="X31" s="59">
        <v>-170743</v>
      </c>
      <c r="Y31" s="60">
        <v>-55.62</v>
      </c>
      <c r="Z31" s="61">
        <v>307004</v>
      </c>
    </row>
    <row r="32" spans="1:26" ht="12.75">
      <c r="A32" s="68" t="s">
        <v>50</v>
      </c>
      <c r="B32" s="21">
        <f>SUM(B28:B31)</f>
        <v>26110156</v>
      </c>
      <c r="C32" s="21">
        <f>SUM(C28:C31)</f>
        <v>0</v>
      </c>
      <c r="D32" s="103">
        <f aca="true" t="shared" si="5" ref="D32:Z32">SUM(D28:D31)</f>
        <v>24392004</v>
      </c>
      <c r="E32" s="104">
        <f t="shared" si="5"/>
        <v>17345004</v>
      </c>
      <c r="F32" s="104">
        <f t="shared" si="5"/>
        <v>0</v>
      </c>
      <c r="G32" s="104">
        <f t="shared" si="5"/>
        <v>0</v>
      </c>
      <c r="H32" s="104">
        <f t="shared" si="5"/>
        <v>1613117</v>
      </c>
      <c r="I32" s="104">
        <f t="shared" si="5"/>
        <v>1613117</v>
      </c>
      <c r="J32" s="104">
        <f t="shared" si="5"/>
        <v>99722</v>
      </c>
      <c r="K32" s="104">
        <f t="shared" si="5"/>
        <v>2022551</v>
      </c>
      <c r="L32" s="104">
        <f t="shared" si="5"/>
        <v>623864</v>
      </c>
      <c r="M32" s="104">
        <f t="shared" si="5"/>
        <v>2746137</v>
      </c>
      <c r="N32" s="104">
        <f t="shared" si="5"/>
        <v>257427</v>
      </c>
      <c r="O32" s="104">
        <f t="shared" si="5"/>
        <v>437175</v>
      </c>
      <c r="P32" s="104">
        <f t="shared" si="5"/>
        <v>906947</v>
      </c>
      <c r="Q32" s="104">
        <f t="shared" si="5"/>
        <v>1601549</v>
      </c>
      <c r="R32" s="104">
        <f t="shared" si="5"/>
        <v>708999</v>
      </c>
      <c r="S32" s="104">
        <f t="shared" si="5"/>
        <v>189905</v>
      </c>
      <c r="T32" s="104">
        <f t="shared" si="5"/>
        <v>0</v>
      </c>
      <c r="U32" s="104">
        <f t="shared" si="5"/>
        <v>898904</v>
      </c>
      <c r="V32" s="104">
        <f t="shared" si="5"/>
        <v>6859707</v>
      </c>
      <c r="W32" s="104">
        <f t="shared" si="5"/>
        <v>17345004</v>
      </c>
      <c r="X32" s="104">
        <f t="shared" si="5"/>
        <v>-10485297</v>
      </c>
      <c r="Y32" s="105">
        <f>+IF(W32&lt;&gt;0,(X32/W32)*100,0)</f>
        <v>-60.451395687196154</v>
      </c>
      <c r="Z32" s="106">
        <f t="shared" si="5"/>
        <v>17345004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46112939</v>
      </c>
      <c r="C35" s="18">
        <v>0</v>
      </c>
      <c r="D35" s="58">
        <v>20591181</v>
      </c>
      <c r="E35" s="59">
        <v>20591185</v>
      </c>
      <c r="F35" s="59">
        <v>7669574</v>
      </c>
      <c r="G35" s="59">
        <v>-712170</v>
      </c>
      <c r="H35" s="59">
        <v>-4256683</v>
      </c>
      <c r="I35" s="59">
        <v>2700721</v>
      </c>
      <c r="J35" s="59">
        <v>-1620106</v>
      </c>
      <c r="K35" s="59">
        <v>7904584</v>
      </c>
      <c r="L35" s="59">
        <v>10306471</v>
      </c>
      <c r="M35" s="59">
        <v>16590949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19291670</v>
      </c>
      <c r="W35" s="59">
        <v>20591185</v>
      </c>
      <c r="X35" s="59">
        <v>-1299515</v>
      </c>
      <c r="Y35" s="60">
        <v>-6.31</v>
      </c>
      <c r="Z35" s="61">
        <v>20591185</v>
      </c>
    </row>
    <row r="36" spans="1:26" ht="12.75">
      <c r="A36" s="57" t="s">
        <v>53</v>
      </c>
      <c r="B36" s="18">
        <v>199637834</v>
      </c>
      <c r="C36" s="18">
        <v>0</v>
      </c>
      <c r="D36" s="58">
        <v>160913912</v>
      </c>
      <c r="E36" s="59">
        <v>178258785</v>
      </c>
      <c r="F36" s="59">
        <v>0</v>
      </c>
      <c r="G36" s="59">
        <v>0</v>
      </c>
      <c r="H36" s="59">
        <v>1613117</v>
      </c>
      <c r="I36" s="59">
        <v>1613117</v>
      </c>
      <c r="J36" s="59">
        <v>99722</v>
      </c>
      <c r="K36" s="59">
        <v>2022551</v>
      </c>
      <c r="L36" s="59">
        <v>623864</v>
      </c>
      <c r="M36" s="59">
        <v>2746137</v>
      </c>
      <c r="N36" s="59">
        <v>257427</v>
      </c>
      <c r="O36" s="59">
        <v>437175</v>
      </c>
      <c r="P36" s="59">
        <v>906947</v>
      </c>
      <c r="Q36" s="59">
        <v>1601549</v>
      </c>
      <c r="R36" s="59">
        <v>708999</v>
      </c>
      <c r="S36" s="59">
        <v>189905</v>
      </c>
      <c r="T36" s="59">
        <v>0</v>
      </c>
      <c r="U36" s="59">
        <v>898904</v>
      </c>
      <c r="V36" s="59">
        <v>6859707</v>
      </c>
      <c r="W36" s="59">
        <v>178258785</v>
      </c>
      <c r="X36" s="59">
        <v>-171399078</v>
      </c>
      <c r="Y36" s="60">
        <v>-96.15</v>
      </c>
      <c r="Z36" s="61">
        <v>178258785</v>
      </c>
    </row>
    <row r="37" spans="1:26" ht="12.75">
      <c r="A37" s="57" t="s">
        <v>54</v>
      </c>
      <c r="B37" s="18">
        <v>19248834</v>
      </c>
      <c r="C37" s="18">
        <v>0</v>
      </c>
      <c r="D37" s="58">
        <v>4695377</v>
      </c>
      <c r="E37" s="59">
        <v>4379439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4379439</v>
      </c>
      <c r="X37" s="59">
        <v>-4379439</v>
      </c>
      <c r="Y37" s="60">
        <v>-100</v>
      </c>
      <c r="Z37" s="61">
        <v>4379439</v>
      </c>
    </row>
    <row r="38" spans="1:26" ht="12.75">
      <c r="A38" s="57" t="s">
        <v>55</v>
      </c>
      <c r="B38" s="18">
        <v>34511627</v>
      </c>
      <c r="C38" s="18">
        <v>0</v>
      </c>
      <c r="D38" s="58">
        <v>37335471</v>
      </c>
      <c r="E38" s="59">
        <v>37335479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37335479</v>
      </c>
      <c r="X38" s="59">
        <v>-37335479</v>
      </c>
      <c r="Y38" s="60">
        <v>-100</v>
      </c>
      <c r="Z38" s="61">
        <v>37335479</v>
      </c>
    </row>
    <row r="39" spans="1:26" ht="12.75">
      <c r="A39" s="57" t="s">
        <v>56</v>
      </c>
      <c r="B39" s="18">
        <v>165880156</v>
      </c>
      <c r="C39" s="18">
        <v>0</v>
      </c>
      <c r="D39" s="58">
        <v>139474489</v>
      </c>
      <c r="E39" s="59">
        <v>157135052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2692016</v>
      </c>
      <c r="O39" s="59">
        <v>437171</v>
      </c>
      <c r="P39" s="59">
        <v>906947</v>
      </c>
      <c r="Q39" s="59">
        <v>4036134</v>
      </c>
      <c r="R39" s="59">
        <v>708999</v>
      </c>
      <c r="S39" s="59">
        <v>189905</v>
      </c>
      <c r="T39" s="59">
        <v>0</v>
      </c>
      <c r="U39" s="59">
        <v>898904</v>
      </c>
      <c r="V39" s="59">
        <v>4935038</v>
      </c>
      <c r="W39" s="59">
        <v>157135052</v>
      </c>
      <c r="X39" s="59">
        <v>-152200014</v>
      </c>
      <c r="Y39" s="60">
        <v>-96.86</v>
      </c>
      <c r="Z39" s="61">
        <v>157135052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-52813508</v>
      </c>
      <c r="C42" s="18">
        <v>0</v>
      </c>
      <c r="D42" s="58">
        <v>-29188624</v>
      </c>
      <c r="E42" s="59">
        <v>12876575</v>
      </c>
      <c r="F42" s="59">
        <v>-4098008</v>
      </c>
      <c r="G42" s="59">
        <v>-4226983</v>
      </c>
      <c r="H42" s="59">
        <v>-9272136</v>
      </c>
      <c r="I42" s="59">
        <v>-17597127</v>
      </c>
      <c r="J42" s="59">
        <v>-4563628</v>
      </c>
      <c r="K42" s="59">
        <v>-5231288</v>
      </c>
      <c r="L42" s="59">
        <v>-5741341</v>
      </c>
      <c r="M42" s="59">
        <v>-15536257</v>
      </c>
      <c r="N42" s="59">
        <v>1899247</v>
      </c>
      <c r="O42" s="59">
        <v>-4445258</v>
      </c>
      <c r="P42" s="59">
        <v>-4075307</v>
      </c>
      <c r="Q42" s="59">
        <v>-6621318</v>
      </c>
      <c r="R42" s="59">
        <v>-3603629</v>
      </c>
      <c r="S42" s="59">
        <v>-3334539</v>
      </c>
      <c r="T42" s="59">
        <v>-5774973</v>
      </c>
      <c r="U42" s="59">
        <v>-12713141</v>
      </c>
      <c r="V42" s="59">
        <v>-52467843</v>
      </c>
      <c r="W42" s="59">
        <v>12876575</v>
      </c>
      <c r="X42" s="59">
        <v>-65344418</v>
      </c>
      <c r="Y42" s="60">
        <v>-507.47</v>
      </c>
      <c r="Z42" s="61">
        <v>12876575</v>
      </c>
    </row>
    <row r="43" spans="1:26" ht="12.75">
      <c r="A43" s="57" t="s">
        <v>59</v>
      </c>
      <c r="B43" s="18">
        <v>-15951</v>
      </c>
      <c r="C43" s="18">
        <v>0</v>
      </c>
      <c r="D43" s="58">
        <v>-3838</v>
      </c>
      <c r="E43" s="59">
        <v>-17345008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-17348838</v>
      </c>
      <c r="X43" s="59">
        <v>17348838</v>
      </c>
      <c r="Y43" s="60">
        <v>-100</v>
      </c>
      <c r="Z43" s="61">
        <v>-17345008</v>
      </c>
    </row>
    <row r="44" spans="1:26" ht="12.75">
      <c r="A44" s="57" t="s">
        <v>60</v>
      </c>
      <c r="B44" s="18">
        <v>327904</v>
      </c>
      <c r="C44" s="18">
        <v>0</v>
      </c>
      <c r="D44" s="58">
        <v>-2332</v>
      </c>
      <c r="E44" s="59">
        <v>-315556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-317891</v>
      </c>
      <c r="X44" s="59">
        <v>317891</v>
      </c>
      <c r="Y44" s="60">
        <v>-100</v>
      </c>
      <c r="Z44" s="61">
        <v>-315556</v>
      </c>
    </row>
    <row r="45" spans="1:26" ht="12.75">
      <c r="A45" s="68" t="s">
        <v>61</v>
      </c>
      <c r="B45" s="21">
        <v>-52501555</v>
      </c>
      <c r="C45" s="21">
        <v>0</v>
      </c>
      <c r="D45" s="103">
        <v>-5453050</v>
      </c>
      <c r="E45" s="104">
        <v>21518231</v>
      </c>
      <c r="F45" s="104">
        <v>-4098008</v>
      </c>
      <c r="G45" s="104">
        <f>+F45+G42+G43+G44+G83</f>
        <v>-8324991</v>
      </c>
      <c r="H45" s="104">
        <f>+G45+H42+H43+H44+H83</f>
        <v>-17597127</v>
      </c>
      <c r="I45" s="104">
        <f>+H45</f>
        <v>-17597127</v>
      </c>
      <c r="J45" s="104">
        <f>+H45+J42+J43+J44+J83</f>
        <v>-22160755</v>
      </c>
      <c r="K45" s="104">
        <f>+J45+K42+K43+K44+K83</f>
        <v>-27392043</v>
      </c>
      <c r="L45" s="104">
        <f>+K45+L42+L43+L44+L83</f>
        <v>-33133384</v>
      </c>
      <c r="M45" s="104">
        <f>+L45</f>
        <v>-33133384</v>
      </c>
      <c r="N45" s="104">
        <f>+L45+N42+N43+N44+N83</f>
        <v>-31234137</v>
      </c>
      <c r="O45" s="104">
        <f>+N45+O42+O43+O44+O83</f>
        <v>-35679395</v>
      </c>
      <c r="P45" s="104">
        <f>+O45+P42+P43+P44+P83</f>
        <v>-39754702</v>
      </c>
      <c r="Q45" s="104">
        <f>+P45</f>
        <v>-39754702</v>
      </c>
      <c r="R45" s="104">
        <f>+P45+R42+R43+R44+R83</f>
        <v>-43358331</v>
      </c>
      <c r="S45" s="104">
        <f>+R45+S42+S43+S44+S83</f>
        <v>-46692870</v>
      </c>
      <c r="T45" s="104">
        <f>+S45+T42+T43+T44+T83</f>
        <v>-52467843</v>
      </c>
      <c r="U45" s="104">
        <f>+T45</f>
        <v>-52467843</v>
      </c>
      <c r="V45" s="104">
        <f>+U45</f>
        <v>-52467843</v>
      </c>
      <c r="W45" s="104">
        <f>+W83+W42+W43+W44</f>
        <v>-2598306</v>
      </c>
      <c r="X45" s="104">
        <f>+V45-W45</f>
        <v>-49869537</v>
      </c>
      <c r="Y45" s="105">
        <f>+IF(W45&lt;&gt;0,+(X45/W45)*100,0)</f>
        <v>1919.309619421269</v>
      </c>
      <c r="Z45" s="106">
        <v>21518231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72.99999185692066</v>
      </c>
      <c r="E59" s="10">
        <f t="shared" si="7"/>
        <v>72.99999185692066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72.99999185692066</v>
      </c>
      <c r="X59" s="10">
        <f t="shared" si="7"/>
        <v>0</v>
      </c>
      <c r="Y59" s="10">
        <f t="shared" si="7"/>
        <v>0</v>
      </c>
      <c r="Z59" s="11">
        <f t="shared" si="7"/>
        <v>72.99999185692066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91.91352316482337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91.91352316482337</v>
      </c>
      <c r="X61" s="13">
        <f t="shared" si="7"/>
        <v>0</v>
      </c>
      <c r="Y61" s="13">
        <f t="shared" si="7"/>
        <v>0</v>
      </c>
      <c r="Z61" s="14">
        <f t="shared" si="7"/>
        <v>91.91352316482337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94.99996732672135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94.99996732672135</v>
      </c>
      <c r="X62" s="13">
        <f t="shared" si="7"/>
        <v>0</v>
      </c>
      <c r="Y62" s="13">
        <f t="shared" si="7"/>
        <v>0</v>
      </c>
      <c r="Z62" s="14">
        <f t="shared" si="7"/>
        <v>94.99996732672135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95.00000502522158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95.00000502522158</v>
      </c>
      <c r="X63" s="13">
        <f t="shared" si="7"/>
        <v>0</v>
      </c>
      <c r="Y63" s="13">
        <f t="shared" si="7"/>
        <v>0</v>
      </c>
      <c r="Z63" s="14">
        <f t="shared" si="7"/>
        <v>95.00000502522158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94.99998294499076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94.99998294499076</v>
      </c>
      <c r="X64" s="13">
        <f t="shared" si="7"/>
        <v>0</v>
      </c>
      <c r="Y64" s="13">
        <f t="shared" si="7"/>
        <v>0</v>
      </c>
      <c r="Z64" s="14">
        <f t="shared" si="7"/>
        <v>94.99998294499076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651.5897435897436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651.5897435897436</v>
      </c>
      <c r="X66" s="16">
        <f t="shared" si="7"/>
        <v>0</v>
      </c>
      <c r="Y66" s="16">
        <f t="shared" si="7"/>
        <v>0</v>
      </c>
      <c r="Z66" s="17">
        <f t="shared" si="7"/>
        <v>651.5897435897436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8327521</v>
      </c>
      <c r="C68" s="18">
        <v>0</v>
      </c>
      <c r="D68" s="19">
        <v>10315508</v>
      </c>
      <c r="E68" s="20">
        <v>10315508</v>
      </c>
      <c r="F68" s="20">
        <v>0</v>
      </c>
      <c r="G68" s="20">
        <v>0</v>
      </c>
      <c r="H68" s="20">
        <v>317312</v>
      </c>
      <c r="I68" s="20">
        <v>317312</v>
      </c>
      <c r="J68" s="20">
        <v>202131</v>
      </c>
      <c r="K68" s="20">
        <v>9528781</v>
      </c>
      <c r="L68" s="20">
        <v>0</v>
      </c>
      <c r="M68" s="20">
        <v>9730912</v>
      </c>
      <c r="N68" s="20">
        <v>-676444</v>
      </c>
      <c r="O68" s="20">
        <v>0</v>
      </c>
      <c r="P68" s="20">
        <v>0</v>
      </c>
      <c r="Q68" s="20">
        <v>-676444</v>
      </c>
      <c r="R68" s="20">
        <v>0</v>
      </c>
      <c r="S68" s="20">
        <v>0</v>
      </c>
      <c r="T68" s="20">
        <v>0</v>
      </c>
      <c r="U68" s="20">
        <v>0</v>
      </c>
      <c r="V68" s="20">
        <v>9371780</v>
      </c>
      <c r="W68" s="20">
        <v>10315508</v>
      </c>
      <c r="X68" s="20">
        <v>0</v>
      </c>
      <c r="Y68" s="19">
        <v>0</v>
      </c>
      <c r="Z68" s="22">
        <v>10315508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9966210</v>
      </c>
      <c r="C70" s="18">
        <v>0</v>
      </c>
      <c r="D70" s="19">
        <v>10724208</v>
      </c>
      <c r="E70" s="20">
        <v>10724213</v>
      </c>
      <c r="F70" s="20">
        <v>768699</v>
      </c>
      <c r="G70" s="20">
        <v>923414</v>
      </c>
      <c r="H70" s="20">
        <v>823869</v>
      </c>
      <c r="I70" s="20">
        <v>2515982</v>
      </c>
      <c r="J70" s="20">
        <v>814455</v>
      </c>
      <c r="K70" s="20">
        <v>736979</v>
      </c>
      <c r="L70" s="20">
        <v>536220</v>
      </c>
      <c r="M70" s="20">
        <v>2087654</v>
      </c>
      <c r="N70" s="20">
        <v>1109550</v>
      </c>
      <c r="O70" s="20">
        <v>806197</v>
      </c>
      <c r="P70" s="20">
        <v>803168</v>
      </c>
      <c r="Q70" s="20">
        <v>2718915</v>
      </c>
      <c r="R70" s="20">
        <v>709248</v>
      </c>
      <c r="S70" s="20">
        <v>563582</v>
      </c>
      <c r="T70" s="20">
        <v>749144</v>
      </c>
      <c r="U70" s="20">
        <v>2021974</v>
      </c>
      <c r="V70" s="20">
        <v>9344525</v>
      </c>
      <c r="W70" s="20">
        <v>10724213</v>
      </c>
      <c r="X70" s="20">
        <v>0</v>
      </c>
      <c r="Y70" s="19">
        <v>0</v>
      </c>
      <c r="Z70" s="22">
        <v>10724213</v>
      </c>
    </row>
    <row r="71" spans="1:26" ht="12.75" hidden="1">
      <c r="A71" s="38" t="s">
        <v>67</v>
      </c>
      <c r="B71" s="18">
        <v>2902054</v>
      </c>
      <c r="C71" s="18">
        <v>0</v>
      </c>
      <c r="D71" s="19">
        <v>2448484</v>
      </c>
      <c r="E71" s="20">
        <v>2448484</v>
      </c>
      <c r="F71" s="20">
        <v>54183</v>
      </c>
      <c r="G71" s="20">
        <v>367337</v>
      </c>
      <c r="H71" s="20">
        <v>511941</v>
      </c>
      <c r="I71" s="20">
        <v>933461</v>
      </c>
      <c r="J71" s="20">
        <v>528308</v>
      </c>
      <c r="K71" s="20">
        <v>561689</v>
      </c>
      <c r="L71" s="20">
        <v>646818</v>
      </c>
      <c r="M71" s="20">
        <v>1736815</v>
      </c>
      <c r="N71" s="20">
        <v>-944797</v>
      </c>
      <c r="O71" s="20">
        <v>531271</v>
      </c>
      <c r="P71" s="20">
        <v>305308</v>
      </c>
      <c r="Q71" s="20">
        <v>-108218</v>
      </c>
      <c r="R71" s="20">
        <v>495660</v>
      </c>
      <c r="S71" s="20">
        <v>-270697</v>
      </c>
      <c r="T71" s="20">
        <v>421959</v>
      </c>
      <c r="U71" s="20">
        <v>646922</v>
      </c>
      <c r="V71" s="20">
        <v>3208980</v>
      </c>
      <c r="W71" s="20">
        <v>2448484</v>
      </c>
      <c r="X71" s="20">
        <v>0</v>
      </c>
      <c r="Y71" s="19">
        <v>0</v>
      </c>
      <c r="Z71" s="22">
        <v>2448484</v>
      </c>
    </row>
    <row r="72" spans="1:26" ht="12.75" hidden="1">
      <c r="A72" s="38" t="s">
        <v>68</v>
      </c>
      <c r="B72" s="18">
        <v>1566825</v>
      </c>
      <c r="C72" s="18">
        <v>0</v>
      </c>
      <c r="D72" s="19">
        <v>994981</v>
      </c>
      <c r="E72" s="20">
        <v>994981</v>
      </c>
      <c r="F72" s="20">
        <v>329929</v>
      </c>
      <c r="G72" s="20">
        <v>384379</v>
      </c>
      <c r="H72" s="20">
        <v>375428</v>
      </c>
      <c r="I72" s="20">
        <v>1089736</v>
      </c>
      <c r="J72" s="20">
        <v>385789</v>
      </c>
      <c r="K72" s="20">
        <v>373525</v>
      </c>
      <c r="L72" s="20">
        <v>381616</v>
      </c>
      <c r="M72" s="20">
        <v>1140930</v>
      </c>
      <c r="N72" s="20">
        <v>-1828101</v>
      </c>
      <c r="O72" s="20">
        <v>392484</v>
      </c>
      <c r="P72" s="20">
        <v>193307</v>
      </c>
      <c r="Q72" s="20">
        <v>-1242310</v>
      </c>
      <c r="R72" s="20">
        <v>371041</v>
      </c>
      <c r="S72" s="20">
        <v>-557424</v>
      </c>
      <c r="T72" s="20">
        <v>159609</v>
      </c>
      <c r="U72" s="20">
        <v>-26774</v>
      </c>
      <c r="V72" s="20">
        <v>961582</v>
      </c>
      <c r="W72" s="20">
        <v>994981</v>
      </c>
      <c r="X72" s="20">
        <v>0</v>
      </c>
      <c r="Y72" s="19">
        <v>0</v>
      </c>
      <c r="Z72" s="22">
        <v>994981</v>
      </c>
    </row>
    <row r="73" spans="1:26" ht="12.75" hidden="1">
      <c r="A73" s="38" t="s">
        <v>69</v>
      </c>
      <c r="B73" s="18">
        <v>1889446</v>
      </c>
      <c r="C73" s="18">
        <v>0</v>
      </c>
      <c r="D73" s="19">
        <v>1172676</v>
      </c>
      <c r="E73" s="20">
        <v>1172676</v>
      </c>
      <c r="F73" s="20">
        <v>157466</v>
      </c>
      <c r="G73" s="20">
        <v>364108</v>
      </c>
      <c r="H73" s="20">
        <v>369411</v>
      </c>
      <c r="I73" s="20">
        <v>890985</v>
      </c>
      <c r="J73" s="20">
        <v>371807</v>
      </c>
      <c r="K73" s="20">
        <v>372663</v>
      </c>
      <c r="L73" s="20">
        <v>370614</v>
      </c>
      <c r="M73" s="20">
        <v>1115084</v>
      </c>
      <c r="N73" s="20">
        <v>-1290409</v>
      </c>
      <c r="O73" s="20">
        <v>373555</v>
      </c>
      <c r="P73" s="20">
        <v>209978</v>
      </c>
      <c r="Q73" s="20">
        <v>-706876</v>
      </c>
      <c r="R73" s="20">
        <v>374738</v>
      </c>
      <c r="S73" s="20">
        <v>-359652</v>
      </c>
      <c r="T73" s="20">
        <v>147348</v>
      </c>
      <c r="U73" s="20">
        <v>162434</v>
      </c>
      <c r="V73" s="20">
        <v>1461627</v>
      </c>
      <c r="W73" s="20">
        <v>1172676</v>
      </c>
      <c r="X73" s="20">
        <v>0</v>
      </c>
      <c r="Y73" s="19">
        <v>0</v>
      </c>
      <c r="Z73" s="22">
        <v>1172676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1044</v>
      </c>
      <c r="C75" s="27">
        <v>0</v>
      </c>
      <c r="D75" s="28">
        <v>351003</v>
      </c>
      <c r="E75" s="29">
        <v>351000</v>
      </c>
      <c r="F75" s="29">
        <v>22379</v>
      </c>
      <c r="G75" s="29">
        <v>21223</v>
      </c>
      <c r="H75" s="29">
        <v>21190</v>
      </c>
      <c r="I75" s="29">
        <v>64792</v>
      </c>
      <c r="J75" s="29">
        <v>19366</v>
      </c>
      <c r="K75" s="29">
        <v>19054</v>
      </c>
      <c r="L75" s="29">
        <v>18866</v>
      </c>
      <c r="M75" s="29">
        <v>57286</v>
      </c>
      <c r="N75" s="29">
        <v>-121558</v>
      </c>
      <c r="O75" s="29">
        <v>18289</v>
      </c>
      <c r="P75" s="29">
        <v>43117</v>
      </c>
      <c r="Q75" s="29">
        <v>-60152</v>
      </c>
      <c r="R75" s="29">
        <v>133</v>
      </c>
      <c r="S75" s="29">
        <v>65</v>
      </c>
      <c r="T75" s="29">
        <v>63</v>
      </c>
      <c r="U75" s="29">
        <v>261</v>
      </c>
      <c r="V75" s="29">
        <v>62187</v>
      </c>
      <c r="W75" s="29">
        <v>351000</v>
      </c>
      <c r="X75" s="29">
        <v>0</v>
      </c>
      <c r="Y75" s="28">
        <v>0</v>
      </c>
      <c r="Z75" s="30">
        <v>351000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7530320</v>
      </c>
      <c r="E77" s="20">
        <v>7530320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7530320</v>
      </c>
      <c r="X77" s="20">
        <v>0</v>
      </c>
      <c r="Y77" s="19">
        <v>0</v>
      </c>
      <c r="Z77" s="22">
        <v>7530320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9857002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9857002</v>
      </c>
      <c r="X79" s="20">
        <v>0</v>
      </c>
      <c r="Y79" s="19">
        <v>0</v>
      </c>
      <c r="Z79" s="22">
        <v>9857002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2326059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2326059</v>
      </c>
      <c r="X80" s="20">
        <v>0</v>
      </c>
      <c r="Y80" s="19">
        <v>0</v>
      </c>
      <c r="Z80" s="22">
        <v>2326059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945232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945232</v>
      </c>
      <c r="X81" s="20">
        <v>0</v>
      </c>
      <c r="Y81" s="19">
        <v>0</v>
      </c>
      <c r="Z81" s="22">
        <v>945232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1114042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1114042</v>
      </c>
      <c r="X82" s="20">
        <v>0</v>
      </c>
      <c r="Y82" s="19">
        <v>0</v>
      </c>
      <c r="Z82" s="22">
        <v>1114042</v>
      </c>
    </row>
    <row r="83" spans="1:26" ht="12.75" hidden="1">
      <c r="A83" s="38"/>
      <c r="B83" s="18"/>
      <c r="C83" s="18"/>
      <c r="D83" s="19">
        <v>23741744</v>
      </c>
      <c r="E83" s="20">
        <v>26302220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2191848</v>
      </c>
      <c r="X83" s="20"/>
      <c r="Y83" s="19"/>
      <c r="Z83" s="22">
        <v>26302220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2287080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2287080</v>
      </c>
      <c r="X84" s="29">
        <v>0</v>
      </c>
      <c r="Y84" s="28">
        <v>0</v>
      </c>
      <c r="Z84" s="30">
        <v>2287080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11303261</v>
      </c>
      <c r="E5" s="59">
        <v>7639135</v>
      </c>
      <c r="F5" s="59">
        <v>1047822</v>
      </c>
      <c r="G5" s="59">
        <v>271471</v>
      </c>
      <c r="H5" s="59">
        <v>273295</v>
      </c>
      <c r="I5" s="59">
        <v>1592588</v>
      </c>
      <c r="J5" s="59">
        <v>273118</v>
      </c>
      <c r="K5" s="59">
        <v>288099</v>
      </c>
      <c r="L5" s="59">
        <v>272983</v>
      </c>
      <c r="M5" s="59">
        <v>834200</v>
      </c>
      <c r="N5" s="59">
        <v>270140</v>
      </c>
      <c r="O5" s="59">
        <v>248865</v>
      </c>
      <c r="P5" s="59">
        <v>269032</v>
      </c>
      <c r="Q5" s="59">
        <v>788037</v>
      </c>
      <c r="R5" s="59">
        <v>0</v>
      </c>
      <c r="S5" s="59">
        <v>534984</v>
      </c>
      <c r="T5" s="59">
        <v>268157</v>
      </c>
      <c r="U5" s="59">
        <v>803141</v>
      </c>
      <c r="V5" s="59">
        <v>4017966</v>
      </c>
      <c r="W5" s="59">
        <v>7639135</v>
      </c>
      <c r="X5" s="59">
        <v>-3621169</v>
      </c>
      <c r="Y5" s="60">
        <v>-47.4</v>
      </c>
      <c r="Z5" s="61">
        <v>7639135</v>
      </c>
    </row>
    <row r="6" spans="1:26" ht="12.75">
      <c r="A6" s="57" t="s">
        <v>32</v>
      </c>
      <c r="B6" s="18">
        <v>0</v>
      </c>
      <c r="C6" s="18">
        <v>0</v>
      </c>
      <c r="D6" s="58">
        <v>16541511</v>
      </c>
      <c r="E6" s="59">
        <v>13456262</v>
      </c>
      <c r="F6" s="59">
        <v>895885</v>
      </c>
      <c r="G6" s="59">
        <v>1176693</v>
      </c>
      <c r="H6" s="59">
        <v>1202056</v>
      </c>
      <c r="I6" s="59">
        <v>3274634</v>
      </c>
      <c r="J6" s="59">
        <v>674237</v>
      </c>
      <c r="K6" s="59">
        <v>6414331</v>
      </c>
      <c r="L6" s="59">
        <v>1809089</v>
      </c>
      <c r="M6" s="59">
        <v>8897657</v>
      </c>
      <c r="N6" s="59">
        <v>1951233</v>
      </c>
      <c r="O6" s="59">
        <v>80785</v>
      </c>
      <c r="P6" s="59">
        <v>1190542</v>
      </c>
      <c r="Q6" s="59">
        <v>3222560</v>
      </c>
      <c r="R6" s="59">
        <v>145004</v>
      </c>
      <c r="S6" s="59">
        <v>2743521</v>
      </c>
      <c r="T6" s="59">
        <v>1689698</v>
      </c>
      <c r="U6" s="59">
        <v>4578223</v>
      </c>
      <c r="V6" s="59">
        <v>19973074</v>
      </c>
      <c r="W6" s="59">
        <v>13456262</v>
      </c>
      <c r="X6" s="59">
        <v>6516812</v>
      </c>
      <c r="Y6" s="60">
        <v>48.43</v>
      </c>
      <c r="Z6" s="61">
        <v>13456262</v>
      </c>
    </row>
    <row r="7" spans="1:26" ht="12.75">
      <c r="A7" s="57" t="s">
        <v>33</v>
      </c>
      <c r="B7" s="18">
        <v>0</v>
      </c>
      <c r="C7" s="18">
        <v>0</v>
      </c>
      <c r="D7" s="58">
        <v>250000</v>
      </c>
      <c r="E7" s="59">
        <v>250000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250000</v>
      </c>
      <c r="X7" s="59">
        <v>-250000</v>
      </c>
      <c r="Y7" s="60">
        <v>-100</v>
      </c>
      <c r="Z7" s="61">
        <v>250000</v>
      </c>
    </row>
    <row r="8" spans="1:26" ht="12.75">
      <c r="A8" s="57" t="s">
        <v>34</v>
      </c>
      <c r="B8" s="18">
        <v>0</v>
      </c>
      <c r="C8" s="18">
        <v>0</v>
      </c>
      <c r="D8" s="58">
        <v>29450000</v>
      </c>
      <c r="E8" s="59">
        <v>29450000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54000</v>
      </c>
      <c r="U8" s="59">
        <v>54000</v>
      </c>
      <c r="V8" s="59">
        <v>54000</v>
      </c>
      <c r="W8" s="59">
        <v>29450000</v>
      </c>
      <c r="X8" s="59">
        <v>-29396000</v>
      </c>
      <c r="Y8" s="60">
        <v>-99.82</v>
      </c>
      <c r="Z8" s="61">
        <v>29450000</v>
      </c>
    </row>
    <row r="9" spans="1:26" ht="12.75">
      <c r="A9" s="57" t="s">
        <v>35</v>
      </c>
      <c r="B9" s="18">
        <v>0</v>
      </c>
      <c r="C9" s="18">
        <v>0</v>
      </c>
      <c r="D9" s="58">
        <v>2396432</v>
      </c>
      <c r="E9" s="59">
        <v>5511338</v>
      </c>
      <c r="F9" s="59">
        <v>84138</v>
      </c>
      <c r="G9" s="59">
        <v>35084</v>
      </c>
      <c r="H9" s="59">
        <v>39158</v>
      </c>
      <c r="I9" s="59">
        <v>158380</v>
      </c>
      <c r="J9" s="59">
        <v>54645</v>
      </c>
      <c r="K9" s="59">
        <v>50347</v>
      </c>
      <c r="L9" s="59">
        <v>71429</v>
      </c>
      <c r="M9" s="59">
        <v>176421</v>
      </c>
      <c r="N9" s="59">
        <v>54860</v>
      </c>
      <c r="O9" s="59">
        <v>13297</v>
      </c>
      <c r="P9" s="59">
        <v>60866</v>
      </c>
      <c r="Q9" s="59">
        <v>129023</v>
      </c>
      <c r="R9" s="59">
        <v>3010</v>
      </c>
      <c r="S9" s="59">
        <v>70137</v>
      </c>
      <c r="T9" s="59">
        <v>35807</v>
      </c>
      <c r="U9" s="59">
        <v>108954</v>
      </c>
      <c r="V9" s="59">
        <v>572778</v>
      </c>
      <c r="W9" s="59">
        <v>5511338</v>
      </c>
      <c r="X9" s="59">
        <v>-4938560</v>
      </c>
      <c r="Y9" s="60">
        <v>-89.61</v>
      </c>
      <c r="Z9" s="61">
        <v>5511338</v>
      </c>
    </row>
    <row r="10" spans="1:26" ht="20.25">
      <c r="A10" s="62" t="s">
        <v>113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59941204</v>
      </c>
      <c r="E10" s="65">
        <f t="shared" si="0"/>
        <v>56306735</v>
      </c>
      <c r="F10" s="65">
        <f t="shared" si="0"/>
        <v>2027845</v>
      </c>
      <c r="G10" s="65">
        <f t="shared" si="0"/>
        <v>1483248</v>
      </c>
      <c r="H10" s="65">
        <f t="shared" si="0"/>
        <v>1514509</v>
      </c>
      <c r="I10" s="65">
        <f t="shared" si="0"/>
        <v>5025602</v>
      </c>
      <c r="J10" s="65">
        <f t="shared" si="0"/>
        <v>1002000</v>
      </c>
      <c r="K10" s="65">
        <f t="shared" si="0"/>
        <v>6752777</v>
      </c>
      <c r="L10" s="65">
        <f t="shared" si="0"/>
        <v>2153501</v>
      </c>
      <c r="M10" s="65">
        <f t="shared" si="0"/>
        <v>9908278</v>
      </c>
      <c r="N10" s="65">
        <f t="shared" si="0"/>
        <v>2276233</v>
      </c>
      <c r="O10" s="65">
        <f t="shared" si="0"/>
        <v>342947</v>
      </c>
      <c r="P10" s="65">
        <f t="shared" si="0"/>
        <v>1520440</v>
      </c>
      <c r="Q10" s="65">
        <f t="shared" si="0"/>
        <v>4139620</v>
      </c>
      <c r="R10" s="65">
        <f t="shared" si="0"/>
        <v>148014</v>
      </c>
      <c r="S10" s="65">
        <f t="shared" si="0"/>
        <v>3348642</v>
      </c>
      <c r="T10" s="65">
        <f t="shared" si="0"/>
        <v>2047662</v>
      </c>
      <c r="U10" s="65">
        <f t="shared" si="0"/>
        <v>5544318</v>
      </c>
      <c r="V10" s="65">
        <f t="shared" si="0"/>
        <v>24617818</v>
      </c>
      <c r="W10" s="65">
        <f t="shared" si="0"/>
        <v>56306735</v>
      </c>
      <c r="X10" s="65">
        <f t="shared" si="0"/>
        <v>-31688917</v>
      </c>
      <c r="Y10" s="66">
        <f>+IF(W10&lt;&gt;0,(X10/W10)*100,0)</f>
        <v>-56.279088105534804</v>
      </c>
      <c r="Z10" s="67">
        <f t="shared" si="0"/>
        <v>56306735</v>
      </c>
    </row>
    <row r="11" spans="1:26" ht="12.75">
      <c r="A11" s="57" t="s">
        <v>36</v>
      </c>
      <c r="B11" s="18">
        <v>0</v>
      </c>
      <c r="C11" s="18">
        <v>0</v>
      </c>
      <c r="D11" s="58">
        <v>27007830</v>
      </c>
      <c r="E11" s="59">
        <v>28996768</v>
      </c>
      <c r="F11" s="59">
        <v>1819264</v>
      </c>
      <c r="G11" s="59">
        <v>1931434</v>
      </c>
      <c r="H11" s="59">
        <v>1956281</v>
      </c>
      <c r="I11" s="59">
        <v>5706979</v>
      </c>
      <c r="J11" s="59">
        <v>1990911</v>
      </c>
      <c r="K11" s="59">
        <v>2007220</v>
      </c>
      <c r="L11" s="59">
        <v>2069494</v>
      </c>
      <c r="M11" s="59">
        <v>6067625</v>
      </c>
      <c r="N11" s="59">
        <v>2015337</v>
      </c>
      <c r="O11" s="59">
        <v>2034012</v>
      </c>
      <c r="P11" s="59">
        <v>2205877</v>
      </c>
      <c r="Q11" s="59">
        <v>6255226</v>
      </c>
      <c r="R11" s="59">
        <v>2221062</v>
      </c>
      <c r="S11" s="59">
        <v>2071989</v>
      </c>
      <c r="T11" s="59">
        <v>2091259</v>
      </c>
      <c r="U11" s="59">
        <v>6384310</v>
      </c>
      <c r="V11" s="59">
        <v>24414140</v>
      </c>
      <c r="W11" s="59">
        <v>28996768</v>
      </c>
      <c r="X11" s="59">
        <v>-4582628</v>
      </c>
      <c r="Y11" s="60">
        <v>-15.8</v>
      </c>
      <c r="Z11" s="61">
        <v>28996768</v>
      </c>
    </row>
    <row r="12" spans="1:26" ht="12.75">
      <c r="A12" s="57" t="s">
        <v>37</v>
      </c>
      <c r="B12" s="18">
        <v>0</v>
      </c>
      <c r="C12" s="18">
        <v>0</v>
      </c>
      <c r="D12" s="58">
        <v>3215188</v>
      </c>
      <c r="E12" s="59">
        <v>3215188</v>
      </c>
      <c r="F12" s="59">
        <v>290398</v>
      </c>
      <c r="G12" s="59">
        <v>248412</v>
      </c>
      <c r="H12" s="59">
        <v>261912</v>
      </c>
      <c r="I12" s="59">
        <v>800722</v>
      </c>
      <c r="J12" s="59">
        <v>255312</v>
      </c>
      <c r="K12" s="59">
        <v>260412</v>
      </c>
      <c r="L12" s="59">
        <v>256412</v>
      </c>
      <c r="M12" s="59">
        <v>772136</v>
      </c>
      <c r="N12" s="59">
        <v>248412</v>
      </c>
      <c r="O12" s="59">
        <v>248412</v>
      </c>
      <c r="P12" s="59">
        <v>248412</v>
      </c>
      <c r="Q12" s="59">
        <v>745236</v>
      </c>
      <c r="R12" s="59">
        <v>248412</v>
      </c>
      <c r="S12" s="59">
        <v>248412</v>
      </c>
      <c r="T12" s="59">
        <v>236378</v>
      </c>
      <c r="U12" s="59">
        <v>733202</v>
      </c>
      <c r="V12" s="59">
        <v>3051296</v>
      </c>
      <c r="W12" s="59">
        <v>3215188</v>
      </c>
      <c r="X12" s="59">
        <v>-163892</v>
      </c>
      <c r="Y12" s="60">
        <v>-5.1</v>
      </c>
      <c r="Z12" s="61">
        <v>3215188</v>
      </c>
    </row>
    <row r="13" spans="1:26" ht="12.75">
      <c r="A13" s="57" t="s">
        <v>114</v>
      </c>
      <c r="B13" s="18">
        <v>0</v>
      </c>
      <c r="C13" s="18">
        <v>0</v>
      </c>
      <c r="D13" s="58">
        <v>17686002</v>
      </c>
      <c r="E13" s="59">
        <v>11186002</v>
      </c>
      <c r="F13" s="59">
        <v>19708</v>
      </c>
      <c r="G13" s="59">
        <v>0</v>
      </c>
      <c r="H13" s="59">
        <v>0</v>
      </c>
      <c r="I13" s="59">
        <v>19708</v>
      </c>
      <c r="J13" s="59">
        <v>0</v>
      </c>
      <c r="K13" s="59">
        <v>0</v>
      </c>
      <c r="L13" s="59">
        <v>600000</v>
      </c>
      <c r="M13" s="59">
        <v>600000</v>
      </c>
      <c r="N13" s="59">
        <v>0</v>
      </c>
      <c r="O13" s="59">
        <v>0</v>
      </c>
      <c r="P13" s="59">
        <v>607874</v>
      </c>
      <c r="Q13" s="59">
        <v>607874</v>
      </c>
      <c r="R13" s="59">
        <v>0</v>
      </c>
      <c r="S13" s="59">
        <v>0</v>
      </c>
      <c r="T13" s="59">
        <v>455000</v>
      </c>
      <c r="U13" s="59">
        <v>455000</v>
      </c>
      <c r="V13" s="59">
        <v>1682582</v>
      </c>
      <c r="W13" s="59">
        <v>11186002</v>
      </c>
      <c r="X13" s="59">
        <v>-9503420</v>
      </c>
      <c r="Y13" s="60">
        <v>-84.96</v>
      </c>
      <c r="Z13" s="61">
        <v>11186002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0</v>
      </c>
      <c r="C15" s="18">
        <v>0</v>
      </c>
      <c r="D15" s="58">
        <v>9599403</v>
      </c>
      <c r="E15" s="59">
        <v>9611207</v>
      </c>
      <c r="F15" s="59">
        <v>97512</v>
      </c>
      <c r="G15" s="59">
        <v>610546</v>
      </c>
      <c r="H15" s="59">
        <v>155286</v>
      </c>
      <c r="I15" s="59">
        <v>863344</v>
      </c>
      <c r="J15" s="59">
        <v>134822</v>
      </c>
      <c r="K15" s="59">
        <v>169260</v>
      </c>
      <c r="L15" s="59">
        <v>1136444</v>
      </c>
      <c r="M15" s="59">
        <v>1440526</v>
      </c>
      <c r="N15" s="59">
        <v>181589</v>
      </c>
      <c r="O15" s="59">
        <v>80952</v>
      </c>
      <c r="P15" s="59">
        <v>98046</v>
      </c>
      <c r="Q15" s="59">
        <v>360587</v>
      </c>
      <c r="R15" s="59">
        <v>203341</v>
      </c>
      <c r="S15" s="59">
        <v>35126</v>
      </c>
      <c r="T15" s="59">
        <v>56832</v>
      </c>
      <c r="U15" s="59">
        <v>295299</v>
      </c>
      <c r="V15" s="59">
        <v>2959756</v>
      </c>
      <c r="W15" s="59">
        <v>9611207</v>
      </c>
      <c r="X15" s="59">
        <v>-6651451</v>
      </c>
      <c r="Y15" s="60">
        <v>-69.21</v>
      </c>
      <c r="Z15" s="61">
        <v>9611207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15445663</v>
      </c>
      <c r="E17" s="59">
        <v>16398907</v>
      </c>
      <c r="F17" s="59">
        <v>1646734</v>
      </c>
      <c r="G17" s="59">
        <v>840906</v>
      </c>
      <c r="H17" s="59">
        <v>963920</v>
      </c>
      <c r="I17" s="59">
        <v>3451560</v>
      </c>
      <c r="J17" s="59">
        <v>1413010</v>
      </c>
      <c r="K17" s="59">
        <v>1329123</v>
      </c>
      <c r="L17" s="59">
        <v>843031</v>
      </c>
      <c r="M17" s="59">
        <v>3585164</v>
      </c>
      <c r="N17" s="59">
        <v>999591</v>
      </c>
      <c r="O17" s="59">
        <v>1448457</v>
      </c>
      <c r="P17" s="59">
        <v>823096</v>
      </c>
      <c r="Q17" s="59">
        <v>3271144</v>
      </c>
      <c r="R17" s="59">
        <v>686950</v>
      </c>
      <c r="S17" s="59">
        <v>373810</v>
      </c>
      <c r="T17" s="59">
        <v>309303</v>
      </c>
      <c r="U17" s="59">
        <v>1370063</v>
      </c>
      <c r="V17" s="59">
        <v>11677931</v>
      </c>
      <c r="W17" s="59">
        <v>16398907</v>
      </c>
      <c r="X17" s="59">
        <v>-4720976</v>
      </c>
      <c r="Y17" s="60">
        <v>-28.79</v>
      </c>
      <c r="Z17" s="61">
        <v>16398907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72954086</v>
      </c>
      <c r="E18" s="71">
        <f t="shared" si="1"/>
        <v>69408072</v>
      </c>
      <c r="F18" s="71">
        <f t="shared" si="1"/>
        <v>3873616</v>
      </c>
      <c r="G18" s="71">
        <f t="shared" si="1"/>
        <v>3631298</v>
      </c>
      <c r="H18" s="71">
        <f t="shared" si="1"/>
        <v>3337399</v>
      </c>
      <c r="I18" s="71">
        <f t="shared" si="1"/>
        <v>10842313</v>
      </c>
      <c r="J18" s="71">
        <f t="shared" si="1"/>
        <v>3794055</v>
      </c>
      <c r="K18" s="71">
        <f t="shared" si="1"/>
        <v>3766015</v>
      </c>
      <c r="L18" s="71">
        <f t="shared" si="1"/>
        <v>4905381</v>
      </c>
      <c r="M18" s="71">
        <f t="shared" si="1"/>
        <v>12465451</v>
      </c>
      <c r="N18" s="71">
        <f t="shared" si="1"/>
        <v>3444929</v>
      </c>
      <c r="O18" s="71">
        <f t="shared" si="1"/>
        <v>3811833</v>
      </c>
      <c r="P18" s="71">
        <f t="shared" si="1"/>
        <v>3983305</v>
      </c>
      <c r="Q18" s="71">
        <f t="shared" si="1"/>
        <v>11240067</v>
      </c>
      <c r="R18" s="71">
        <f t="shared" si="1"/>
        <v>3359765</v>
      </c>
      <c r="S18" s="71">
        <f t="shared" si="1"/>
        <v>2729337</v>
      </c>
      <c r="T18" s="71">
        <f t="shared" si="1"/>
        <v>3148772</v>
      </c>
      <c r="U18" s="71">
        <f t="shared" si="1"/>
        <v>9237874</v>
      </c>
      <c r="V18" s="71">
        <f t="shared" si="1"/>
        <v>43785705</v>
      </c>
      <c r="W18" s="71">
        <f t="shared" si="1"/>
        <v>69408072</v>
      </c>
      <c r="X18" s="71">
        <f t="shared" si="1"/>
        <v>-25622367</v>
      </c>
      <c r="Y18" s="66">
        <f>+IF(W18&lt;&gt;0,(X18/W18)*100,0)</f>
        <v>-36.91554348318449</v>
      </c>
      <c r="Z18" s="72">
        <f t="shared" si="1"/>
        <v>69408072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-13012882</v>
      </c>
      <c r="E19" s="75">
        <f t="shared" si="2"/>
        <v>-13101337</v>
      </c>
      <c r="F19" s="75">
        <f t="shared" si="2"/>
        <v>-1845771</v>
      </c>
      <c r="G19" s="75">
        <f t="shared" si="2"/>
        <v>-2148050</v>
      </c>
      <c r="H19" s="75">
        <f t="shared" si="2"/>
        <v>-1822890</v>
      </c>
      <c r="I19" s="75">
        <f t="shared" si="2"/>
        <v>-5816711</v>
      </c>
      <c r="J19" s="75">
        <f t="shared" si="2"/>
        <v>-2792055</v>
      </c>
      <c r="K19" s="75">
        <f t="shared" si="2"/>
        <v>2986762</v>
      </c>
      <c r="L19" s="75">
        <f t="shared" si="2"/>
        <v>-2751880</v>
      </c>
      <c r="M19" s="75">
        <f t="shared" si="2"/>
        <v>-2557173</v>
      </c>
      <c r="N19" s="75">
        <f t="shared" si="2"/>
        <v>-1168696</v>
      </c>
      <c r="O19" s="75">
        <f t="shared" si="2"/>
        <v>-3468886</v>
      </c>
      <c r="P19" s="75">
        <f t="shared" si="2"/>
        <v>-2462865</v>
      </c>
      <c r="Q19" s="75">
        <f t="shared" si="2"/>
        <v>-7100447</v>
      </c>
      <c r="R19" s="75">
        <f t="shared" si="2"/>
        <v>-3211751</v>
      </c>
      <c r="S19" s="75">
        <f t="shared" si="2"/>
        <v>619305</v>
      </c>
      <c r="T19" s="75">
        <f t="shared" si="2"/>
        <v>-1101110</v>
      </c>
      <c r="U19" s="75">
        <f t="shared" si="2"/>
        <v>-3693556</v>
      </c>
      <c r="V19" s="75">
        <f t="shared" si="2"/>
        <v>-19167887</v>
      </c>
      <c r="W19" s="75">
        <f>IF(E10=E18,0,W10-W18)</f>
        <v>-13101337</v>
      </c>
      <c r="X19" s="75">
        <f t="shared" si="2"/>
        <v>-6066550</v>
      </c>
      <c r="Y19" s="76">
        <f>+IF(W19&lt;&gt;0,(X19/W19)*100,0)</f>
        <v>46.304816065719095</v>
      </c>
      <c r="Z19" s="77">
        <f t="shared" si="2"/>
        <v>-13101337</v>
      </c>
    </row>
    <row r="20" spans="1:26" ht="20.25">
      <c r="A20" s="78" t="s">
        <v>43</v>
      </c>
      <c r="B20" s="79">
        <v>0</v>
      </c>
      <c r="C20" s="79">
        <v>0</v>
      </c>
      <c r="D20" s="80">
        <v>7480000</v>
      </c>
      <c r="E20" s="81">
        <v>7480000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7480000</v>
      </c>
      <c r="X20" s="81">
        <v>-7480000</v>
      </c>
      <c r="Y20" s="82">
        <v>-100</v>
      </c>
      <c r="Z20" s="83">
        <v>7480000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-5532882</v>
      </c>
      <c r="E22" s="93">
        <f t="shared" si="3"/>
        <v>-5621337</v>
      </c>
      <c r="F22" s="93">
        <f t="shared" si="3"/>
        <v>-1845771</v>
      </c>
      <c r="G22" s="93">
        <f t="shared" si="3"/>
        <v>-2148050</v>
      </c>
      <c r="H22" s="93">
        <f t="shared" si="3"/>
        <v>-1822890</v>
      </c>
      <c r="I22" s="93">
        <f t="shared" si="3"/>
        <v>-5816711</v>
      </c>
      <c r="J22" s="93">
        <f t="shared" si="3"/>
        <v>-2792055</v>
      </c>
      <c r="K22" s="93">
        <f t="shared" si="3"/>
        <v>2986762</v>
      </c>
      <c r="L22" s="93">
        <f t="shared" si="3"/>
        <v>-2751880</v>
      </c>
      <c r="M22" s="93">
        <f t="shared" si="3"/>
        <v>-2557173</v>
      </c>
      <c r="N22" s="93">
        <f t="shared" si="3"/>
        <v>-1168696</v>
      </c>
      <c r="O22" s="93">
        <f t="shared" si="3"/>
        <v>-3468886</v>
      </c>
      <c r="P22" s="93">
        <f t="shared" si="3"/>
        <v>-2462865</v>
      </c>
      <c r="Q22" s="93">
        <f t="shared" si="3"/>
        <v>-7100447</v>
      </c>
      <c r="R22" s="93">
        <f t="shared" si="3"/>
        <v>-3211751</v>
      </c>
      <c r="S22" s="93">
        <f t="shared" si="3"/>
        <v>619305</v>
      </c>
      <c r="T22" s="93">
        <f t="shared" si="3"/>
        <v>-1101110</v>
      </c>
      <c r="U22" s="93">
        <f t="shared" si="3"/>
        <v>-3693556</v>
      </c>
      <c r="V22" s="93">
        <f t="shared" si="3"/>
        <v>-19167887</v>
      </c>
      <c r="W22" s="93">
        <f t="shared" si="3"/>
        <v>-5621337</v>
      </c>
      <c r="X22" s="93">
        <f t="shared" si="3"/>
        <v>-13546550</v>
      </c>
      <c r="Y22" s="94">
        <f>+IF(W22&lt;&gt;0,(X22/W22)*100,0)</f>
        <v>240.9844846519609</v>
      </c>
      <c r="Z22" s="95">
        <f t="shared" si="3"/>
        <v>-5621337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-5532882</v>
      </c>
      <c r="E24" s="75">
        <f t="shared" si="4"/>
        <v>-5621337</v>
      </c>
      <c r="F24" s="75">
        <f t="shared" si="4"/>
        <v>-1845771</v>
      </c>
      <c r="G24" s="75">
        <f t="shared" si="4"/>
        <v>-2148050</v>
      </c>
      <c r="H24" s="75">
        <f t="shared" si="4"/>
        <v>-1822890</v>
      </c>
      <c r="I24" s="75">
        <f t="shared" si="4"/>
        <v>-5816711</v>
      </c>
      <c r="J24" s="75">
        <f t="shared" si="4"/>
        <v>-2792055</v>
      </c>
      <c r="K24" s="75">
        <f t="shared" si="4"/>
        <v>2986762</v>
      </c>
      <c r="L24" s="75">
        <f t="shared" si="4"/>
        <v>-2751880</v>
      </c>
      <c r="M24" s="75">
        <f t="shared" si="4"/>
        <v>-2557173</v>
      </c>
      <c r="N24" s="75">
        <f t="shared" si="4"/>
        <v>-1168696</v>
      </c>
      <c r="O24" s="75">
        <f t="shared" si="4"/>
        <v>-3468886</v>
      </c>
      <c r="P24" s="75">
        <f t="shared" si="4"/>
        <v>-2462865</v>
      </c>
      <c r="Q24" s="75">
        <f t="shared" si="4"/>
        <v>-7100447</v>
      </c>
      <c r="R24" s="75">
        <f t="shared" si="4"/>
        <v>-3211751</v>
      </c>
      <c r="S24" s="75">
        <f t="shared" si="4"/>
        <v>619305</v>
      </c>
      <c r="T24" s="75">
        <f t="shared" si="4"/>
        <v>-1101110</v>
      </c>
      <c r="U24" s="75">
        <f t="shared" si="4"/>
        <v>-3693556</v>
      </c>
      <c r="V24" s="75">
        <f t="shared" si="4"/>
        <v>-19167887</v>
      </c>
      <c r="W24" s="75">
        <f t="shared" si="4"/>
        <v>-5621337</v>
      </c>
      <c r="X24" s="75">
        <f t="shared" si="4"/>
        <v>-13546550</v>
      </c>
      <c r="Y24" s="76">
        <f>+IF(W24&lt;&gt;0,(X24/W24)*100,0)</f>
        <v>240.9844846519609</v>
      </c>
      <c r="Z24" s="77">
        <f t="shared" si="4"/>
        <v>-5621337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12480000</v>
      </c>
      <c r="E27" s="104">
        <v>12480000</v>
      </c>
      <c r="F27" s="104">
        <v>1295941</v>
      </c>
      <c r="G27" s="104">
        <v>829304</v>
      </c>
      <c r="H27" s="104">
        <v>1654602</v>
      </c>
      <c r="I27" s="104">
        <v>3779847</v>
      </c>
      <c r="J27" s="104">
        <v>1209400</v>
      </c>
      <c r="K27" s="104">
        <v>1538257</v>
      </c>
      <c r="L27" s="104">
        <v>2612696</v>
      </c>
      <c r="M27" s="104">
        <v>5360353</v>
      </c>
      <c r="N27" s="104">
        <v>1144551</v>
      </c>
      <c r="O27" s="104">
        <v>0</v>
      </c>
      <c r="P27" s="104">
        <v>0</v>
      </c>
      <c r="Q27" s="104">
        <v>1144551</v>
      </c>
      <c r="R27" s="104">
        <v>434115</v>
      </c>
      <c r="S27" s="104">
        <v>826110</v>
      </c>
      <c r="T27" s="104">
        <v>874480</v>
      </c>
      <c r="U27" s="104">
        <v>2134705</v>
      </c>
      <c r="V27" s="104">
        <v>12419456</v>
      </c>
      <c r="W27" s="104">
        <v>12480000</v>
      </c>
      <c r="X27" s="104">
        <v>-60544</v>
      </c>
      <c r="Y27" s="105">
        <v>-0.49</v>
      </c>
      <c r="Z27" s="106">
        <v>12480000</v>
      </c>
    </row>
    <row r="28" spans="1:26" ht="12.75">
      <c r="A28" s="107" t="s">
        <v>47</v>
      </c>
      <c r="B28" s="18">
        <v>0</v>
      </c>
      <c r="C28" s="18">
        <v>0</v>
      </c>
      <c r="D28" s="58">
        <v>12480000</v>
      </c>
      <c r="E28" s="59">
        <v>12480000</v>
      </c>
      <c r="F28" s="59">
        <v>1295941</v>
      </c>
      <c r="G28" s="59">
        <v>829304</v>
      </c>
      <c r="H28" s="59">
        <v>1654602</v>
      </c>
      <c r="I28" s="59">
        <v>3779847</v>
      </c>
      <c r="J28" s="59">
        <v>1209400</v>
      </c>
      <c r="K28" s="59">
        <v>1538257</v>
      </c>
      <c r="L28" s="59">
        <v>2612696</v>
      </c>
      <c r="M28" s="59">
        <v>5360353</v>
      </c>
      <c r="N28" s="59">
        <v>1144551</v>
      </c>
      <c r="O28" s="59">
        <v>0</v>
      </c>
      <c r="P28" s="59">
        <v>0</v>
      </c>
      <c r="Q28" s="59">
        <v>1144551</v>
      </c>
      <c r="R28" s="59">
        <v>434115</v>
      </c>
      <c r="S28" s="59">
        <v>826110</v>
      </c>
      <c r="T28" s="59">
        <v>874480</v>
      </c>
      <c r="U28" s="59">
        <v>2134705</v>
      </c>
      <c r="V28" s="59">
        <v>12419456</v>
      </c>
      <c r="W28" s="59">
        <v>12480000</v>
      </c>
      <c r="X28" s="59">
        <v>-60544</v>
      </c>
      <c r="Y28" s="60">
        <v>-0.49</v>
      </c>
      <c r="Z28" s="61">
        <v>12480000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12480000</v>
      </c>
      <c r="E32" s="104">
        <f t="shared" si="5"/>
        <v>12480000</v>
      </c>
      <c r="F32" s="104">
        <f t="shared" si="5"/>
        <v>1295941</v>
      </c>
      <c r="G32" s="104">
        <f t="shared" si="5"/>
        <v>829304</v>
      </c>
      <c r="H32" s="104">
        <f t="shared" si="5"/>
        <v>1654602</v>
      </c>
      <c r="I32" s="104">
        <f t="shared" si="5"/>
        <v>3779847</v>
      </c>
      <c r="J32" s="104">
        <f t="shared" si="5"/>
        <v>1209400</v>
      </c>
      <c r="K32" s="104">
        <f t="shared" si="5"/>
        <v>1538257</v>
      </c>
      <c r="L32" s="104">
        <f t="shared" si="5"/>
        <v>2612696</v>
      </c>
      <c r="M32" s="104">
        <f t="shared" si="5"/>
        <v>5360353</v>
      </c>
      <c r="N32" s="104">
        <f t="shared" si="5"/>
        <v>1144551</v>
      </c>
      <c r="O32" s="104">
        <f t="shared" si="5"/>
        <v>0</v>
      </c>
      <c r="P32" s="104">
        <f t="shared" si="5"/>
        <v>0</v>
      </c>
      <c r="Q32" s="104">
        <f t="shared" si="5"/>
        <v>1144551</v>
      </c>
      <c r="R32" s="104">
        <f t="shared" si="5"/>
        <v>434115</v>
      </c>
      <c r="S32" s="104">
        <f t="shared" si="5"/>
        <v>826110</v>
      </c>
      <c r="T32" s="104">
        <f t="shared" si="5"/>
        <v>874480</v>
      </c>
      <c r="U32" s="104">
        <f t="shared" si="5"/>
        <v>2134705</v>
      </c>
      <c r="V32" s="104">
        <f t="shared" si="5"/>
        <v>12419456</v>
      </c>
      <c r="W32" s="104">
        <f t="shared" si="5"/>
        <v>12480000</v>
      </c>
      <c r="X32" s="104">
        <f t="shared" si="5"/>
        <v>-60544</v>
      </c>
      <c r="Y32" s="105">
        <f>+IF(W32&lt;&gt;0,(X32/W32)*100,0)</f>
        <v>-0.48512820512820515</v>
      </c>
      <c r="Z32" s="106">
        <f t="shared" si="5"/>
        <v>12480000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-66532251</v>
      </c>
      <c r="E35" s="59">
        <v>-66620706</v>
      </c>
      <c r="F35" s="59">
        <v>31457650</v>
      </c>
      <c r="G35" s="59">
        <v>-2657515</v>
      </c>
      <c r="H35" s="59">
        <v>-2665107</v>
      </c>
      <c r="I35" s="59">
        <v>26135028</v>
      </c>
      <c r="J35" s="59">
        <v>-3859917</v>
      </c>
      <c r="K35" s="59">
        <v>1587037</v>
      </c>
      <c r="L35" s="59">
        <v>-5004510</v>
      </c>
      <c r="M35" s="59">
        <v>-7277390</v>
      </c>
      <c r="N35" s="59">
        <v>-1712243</v>
      </c>
      <c r="O35" s="59">
        <v>-2525114</v>
      </c>
      <c r="P35" s="59">
        <v>-2376342</v>
      </c>
      <c r="Q35" s="59">
        <v>-6613699</v>
      </c>
      <c r="R35" s="59">
        <v>-3347257</v>
      </c>
      <c r="S35" s="59">
        <v>976003</v>
      </c>
      <c r="T35" s="59">
        <v>-146870</v>
      </c>
      <c r="U35" s="59">
        <v>-2518124</v>
      </c>
      <c r="V35" s="59">
        <v>9725815</v>
      </c>
      <c r="W35" s="59">
        <v>-66620706</v>
      </c>
      <c r="X35" s="59">
        <v>76346521</v>
      </c>
      <c r="Y35" s="60">
        <v>-114.6</v>
      </c>
      <c r="Z35" s="61">
        <v>-66620706</v>
      </c>
    </row>
    <row r="36" spans="1:26" ht="12.75">
      <c r="A36" s="57" t="s">
        <v>53</v>
      </c>
      <c r="B36" s="18">
        <v>0</v>
      </c>
      <c r="C36" s="18">
        <v>0</v>
      </c>
      <c r="D36" s="58">
        <v>-1094820000</v>
      </c>
      <c r="E36" s="59">
        <v>-1094820000</v>
      </c>
      <c r="F36" s="59">
        <v>541907754</v>
      </c>
      <c r="G36" s="59">
        <v>829304</v>
      </c>
      <c r="H36" s="59">
        <v>1654602</v>
      </c>
      <c r="I36" s="59">
        <v>544391660</v>
      </c>
      <c r="J36" s="59">
        <v>1209400</v>
      </c>
      <c r="K36" s="59">
        <v>1538257</v>
      </c>
      <c r="L36" s="59">
        <v>2612696</v>
      </c>
      <c r="M36" s="59">
        <v>5360353</v>
      </c>
      <c r="N36" s="59">
        <v>1144551</v>
      </c>
      <c r="O36" s="59">
        <v>0</v>
      </c>
      <c r="P36" s="59">
        <v>0</v>
      </c>
      <c r="Q36" s="59">
        <v>1144551</v>
      </c>
      <c r="R36" s="59">
        <v>434115</v>
      </c>
      <c r="S36" s="59">
        <v>826110</v>
      </c>
      <c r="T36" s="59">
        <v>874480</v>
      </c>
      <c r="U36" s="59">
        <v>2134705</v>
      </c>
      <c r="V36" s="59">
        <v>553031269</v>
      </c>
      <c r="W36" s="59">
        <v>-1094820000</v>
      </c>
      <c r="X36" s="59">
        <v>1647851269</v>
      </c>
      <c r="Y36" s="60">
        <v>-150.51</v>
      </c>
      <c r="Z36" s="61">
        <v>-1094820000</v>
      </c>
    </row>
    <row r="37" spans="1:26" ht="12.75">
      <c r="A37" s="57" t="s">
        <v>54</v>
      </c>
      <c r="B37" s="18">
        <v>0</v>
      </c>
      <c r="C37" s="18">
        <v>0</v>
      </c>
      <c r="D37" s="58">
        <v>-58856737</v>
      </c>
      <c r="E37" s="59">
        <v>-58856737</v>
      </c>
      <c r="F37" s="59">
        <v>138624005</v>
      </c>
      <c r="G37" s="59">
        <v>319837</v>
      </c>
      <c r="H37" s="59">
        <v>812383</v>
      </c>
      <c r="I37" s="59">
        <v>139756225</v>
      </c>
      <c r="J37" s="59">
        <v>141533</v>
      </c>
      <c r="K37" s="59">
        <v>138528</v>
      </c>
      <c r="L37" s="59">
        <v>360065</v>
      </c>
      <c r="M37" s="59">
        <v>640126</v>
      </c>
      <c r="N37" s="59">
        <v>601004</v>
      </c>
      <c r="O37" s="59">
        <v>943771</v>
      </c>
      <c r="P37" s="59">
        <v>86527</v>
      </c>
      <c r="Q37" s="59">
        <v>1631302</v>
      </c>
      <c r="R37" s="59">
        <v>298605</v>
      </c>
      <c r="S37" s="59">
        <v>1182805</v>
      </c>
      <c r="T37" s="59">
        <v>1828721</v>
      </c>
      <c r="U37" s="59">
        <v>3310131</v>
      </c>
      <c r="V37" s="59">
        <v>145337784</v>
      </c>
      <c r="W37" s="59">
        <v>-58856737</v>
      </c>
      <c r="X37" s="59">
        <v>204194521</v>
      </c>
      <c r="Y37" s="60">
        <v>-346.93</v>
      </c>
      <c r="Z37" s="61">
        <v>-58856737</v>
      </c>
    </row>
    <row r="38" spans="1:26" ht="12.75">
      <c r="A38" s="57" t="s">
        <v>55</v>
      </c>
      <c r="B38" s="18">
        <v>0</v>
      </c>
      <c r="C38" s="18">
        <v>0</v>
      </c>
      <c r="D38" s="58">
        <v>-8000000</v>
      </c>
      <c r="E38" s="59">
        <v>-8000000</v>
      </c>
      <c r="F38" s="59">
        <v>21926641</v>
      </c>
      <c r="G38" s="59">
        <v>0</v>
      </c>
      <c r="H38" s="59">
        <v>0</v>
      </c>
      <c r="I38" s="59">
        <v>21926641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21926641</v>
      </c>
      <c r="W38" s="59">
        <v>-8000000</v>
      </c>
      <c r="X38" s="59">
        <v>29926641</v>
      </c>
      <c r="Y38" s="60">
        <v>-374.08</v>
      </c>
      <c r="Z38" s="61">
        <v>-8000000</v>
      </c>
    </row>
    <row r="39" spans="1:26" ht="12.75">
      <c r="A39" s="57" t="s">
        <v>56</v>
      </c>
      <c r="B39" s="18">
        <v>0</v>
      </c>
      <c r="C39" s="18">
        <v>0</v>
      </c>
      <c r="D39" s="58">
        <v>-1094495514</v>
      </c>
      <c r="E39" s="59">
        <v>-1094583969</v>
      </c>
      <c r="F39" s="59">
        <v>412814758</v>
      </c>
      <c r="G39" s="59">
        <v>-4778</v>
      </c>
      <c r="H39" s="59">
        <v>-1822892</v>
      </c>
      <c r="I39" s="59">
        <v>410987088</v>
      </c>
      <c r="J39" s="59">
        <v>-2792053</v>
      </c>
      <c r="K39" s="59">
        <v>2986764</v>
      </c>
      <c r="L39" s="59">
        <v>-2751877</v>
      </c>
      <c r="M39" s="59">
        <v>-2557166</v>
      </c>
      <c r="N39" s="59">
        <v>-1168696</v>
      </c>
      <c r="O39" s="59">
        <v>-3468882</v>
      </c>
      <c r="P39" s="59">
        <v>-2462866</v>
      </c>
      <c r="Q39" s="59">
        <v>-7100444</v>
      </c>
      <c r="R39" s="59">
        <v>-3211747</v>
      </c>
      <c r="S39" s="59">
        <v>619307</v>
      </c>
      <c r="T39" s="59">
        <v>-1101110</v>
      </c>
      <c r="U39" s="59">
        <v>-3693550</v>
      </c>
      <c r="V39" s="59">
        <v>397635928</v>
      </c>
      <c r="W39" s="59">
        <v>-1094583969</v>
      </c>
      <c r="X39" s="59">
        <v>1492219897</v>
      </c>
      <c r="Y39" s="60">
        <v>-136.33</v>
      </c>
      <c r="Z39" s="61">
        <v>-1094583969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-49386114</v>
      </c>
      <c r="E42" s="59">
        <v>-52336473</v>
      </c>
      <c r="F42" s="59">
        <v>-3850280</v>
      </c>
      <c r="G42" s="59">
        <v>-3631298</v>
      </c>
      <c r="H42" s="59">
        <v>-3337399</v>
      </c>
      <c r="I42" s="59">
        <v>-10818977</v>
      </c>
      <c r="J42" s="59">
        <v>-3794055</v>
      </c>
      <c r="K42" s="59">
        <v>-3766015</v>
      </c>
      <c r="L42" s="59">
        <v>-4305381</v>
      </c>
      <c r="M42" s="59">
        <v>-11865451</v>
      </c>
      <c r="N42" s="59">
        <v>-3444929</v>
      </c>
      <c r="O42" s="59">
        <v>-3811833</v>
      </c>
      <c r="P42" s="59">
        <v>-3375431</v>
      </c>
      <c r="Q42" s="59">
        <v>-10632193</v>
      </c>
      <c r="R42" s="59">
        <v>-3359765</v>
      </c>
      <c r="S42" s="59">
        <v>-2727250</v>
      </c>
      <c r="T42" s="59">
        <v>-2693772</v>
      </c>
      <c r="U42" s="59">
        <v>-8780787</v>
      </c>
      <c r="V42" s="59">
        <v>-42097408</v>
      </c>
      <c r="W42" s="59">
        <v>-52336473</v>
      </c>
      <c r="X42" s="59">
        <v>10239065</v>
      </c>
      <c r="Y42" s="60">
        <v>-19.56</v>
      </c>
      <c r="Z42" s="61">
        <v>-52336473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12024756</v>
      </c>
      <c r="E44" s="59">
        <v>0</v>
      </c>
      <c r="F44" s="59">
        <v>-369283</v>
      </c>
      <c r="G44" s="59">
        <v>-615664</v>
      </c>
      <c r="H44" s="59">
        <v>-8434</v>
      </c>
      <c r="I44" s="59">
        <v>-993381</v>
      </c>
      <c r="J44" s="59">
        <v>356</v>
      </c>
      <c r="K44" s="59">
        <v>2743</v>
      </c>
      <c r="L44" s="59">
        <v>-9973</v>
      </c>
      <c r="M44" s="59">
        <v>-6874</v>
      </c>
      <c r="N44" s="59">
        <v>13932</v>
      </c>
      <c r="O44" s="59">
        <v>-6702</v>
      </c>
      <c r="P44" s="59">
        <v>-1663</v>
      </c>
      <c r="Q44" s="59">
        <v>5567</v>
      </c>
      <c r="R44" s="59">
        <v>-7375</v>
      </c>
      <c r="S44" s="59">
        <v>10328</v>
      </c>
      <c r="T44" s="59">
        <v>-3453</v>
      </c>
      <c r="U44" s="59">
        <v>-500</v>
      </c>
      <c r="V44" s="59">
        <v>-995188</v>
      </c>
      <c r="W44" s="59">
        <v>12024756</v>
      </c>
      <c r="X44" s="59">
        <v>-13019944</v>
      </c>
      <c r="Y44" s="60">
        <v>-108.28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-37361358</v>
      </c>
      <c r="E45" s="104">
        <v>-52336473</v>
      </c>
      <c r="F45" s="104">
        <v>-40451324</v>
      </c>
      <c r="G45" s="104">
        <f>+F45+G42+G43+G44+G83</f>
        <v>-44698286</v>
      </c>
      <c r="H45" s="104">
        <f>+G45+H42+H43+H44+H83</f>
        <v>-48044119</v>
      </c>
      <c r="I45" s="104">
        <f>+H45</f>
        <v>-48044119</v>
      </c>
      <c r="J45" s="104">
        <f>+H45+J42+J43+J44+J83</f>
        <v>-51837818</v>
      </c>
      <c r="K45" s="104">
        <f>+J45+K42+K43+K44+K83</f>
        <v>-55601090</v>
      </c>
      <c r="L45" s="104">
        <f>+K45+L42+L43+L44+L83</f>
        <v>-59916444</v>
      </c>
      <c r="M45" s="104">
        <f>+L45</f>
        <v>-59916444</v>
      </c>
      <c r="N45" s="104">
        <f>+L45+N42+N43+N44+N83</f>
        <v>-63347441</v>
      </c>
      <c r="O45" s="104">
        <f>+N45+O42+O43+O44+O83</f>
        <v>-67165976</v>
      </c>
      <c r="P45" s="104">
        <f>+O45+P42+P43+P44+P83</f>
        <v>-70543070</v>
      </c>
      <c r="Q45" s="104">
        <f>+P45</f>
        <v>-70543070</v>
      </c>
      <c r="R45" s="104">
        <f>+P45+R42+R43+R44+R83</f>
        <v>-73910210</v>
      </c>
      <c r="S45" s="104">
        <f>+R45+S42+S43+S44+S83</f>
        <v>-76627132</v>
      </c>
      <c r="T45" s="104">
        <f>+S45+T42+T43+T44+T83</f>
        <v>-79324357</v>
      </c>
      <c r="U45" s="104">
        <f>+T45</f>
        <v>-79324357</v>
      </c>
      <c r="V45" s="104">
        <f>+U45</f>
        <v>-79324357</v>
      </c>
      <c r="W45" s="104">
        <f>+W83+W42+W43+W44</f>
        <v>-40311717</v>
      </c>
      <c r="X45" s="104">
        <f>+V45-W45</f>
        <v>-39012640</v>
      </c>
      <c r="Y45" s="105">
        <f>+IF(W45&lt;&gt;0,+(X45/W45)*100,0)</f>
        <v>96.77742081787288</v>
      </c>
      <c r="Z45" s="106">
        <v>-52336473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11303261</v>
      </c>
      <c r="E68" s="20">
        <v>7639135</v>
      </c>
      <c r="F68" s="20">
        <v>1047822</v>
      </c>
      <c r="G68" s="20">
        <v>271471</v>
      </c>
      <c r="H68" s="20">
        <v>273295</v>
      </c>
      <c r="I68" s="20">
        <v>1592588</v>
      </c>
      <c r="J68" s="20">
        <v>273118</v>
      </c>
      <c r="K68" s="20">
        <v>288099</v>
      </c>
      <c r="L68" s="20">
        <v>272983</v>
      </c>
      <c r="M68" s="20">
        <v>834200</v>
      </c>
      <c r="N68" s="20">
        <v>270140</v>
      </c>
      <c r="O68" s="20">
        <v>248865</v>
      </c>
      <c r="P68" s="20">
        <v>269032</v>
      </c>
      <c r="Q68" s="20">
        <v>788037</v>
      </c>
      <c r="R68" s="20">
        <v>0</v>
      </c>
      <c r="S68" s="20">
        <v>534984</v>
      </c>
      <c r="T68" s="20">
        <v>268157</v>
      </c>
      <c r="U68" s="20">
        <v>803141</v>
      </c>
      <c r="V68" s="20">
        <v>4017966</v>
      </c>
      <c r="W68" s="20">
        <v>7639135</v>
      </c>
      <c r="X68" s="20">
        <v>0</v>
      </c>
      <c r="Y68" s="19">
        <v>0</v>
      </c>
      <c r="Z68" s="22">
        <v>7639135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9610160</v>
      </c>
      <c r="E70" s="20">
        <v>3806151</v>
      </c>
      <c r="F70" s="20">
        <v>452656</v>
      </c>
      <c r="G70" s="20">
        <v>620124</v>
      </c>
      <c r="H70" s="20">
        <v>501805</v>
      </c>
      <c r="I70" s="20">
        <v>1574585</v>
      </c>
      <c r="J70" s="20">
        <v>-250540</v>
      </c>
      <c r="K70" s="20">
        <v>5527198</v>
      </c>
      <c r="L70" s="20">
        <v>1003598</v>
      </c>
      <c r="M70" s="20">
        <v>6280256</v>
      </c>
      <c r="N70" s="20">
        <v>729326</v>
      </c>
      <c r="O70" s="20">
        <v>63638</v>
      </c>
      <c r="P70" s="20">
        <v>640108</v>
      </c>
      <c r="Q70" s="20">
        <v>1433072</v>
      </c>
      <c r="R70" s="20">
        <v>145004</v>
      </c>
      <c r="S70" s="20">
        <v>892189</v>
      </c>
      <c r="T70" s="20">
        <v>723450</v>
      </c>
      <c r="U70" s="20">
        <v>1760643</v>
      </c>
      <c r="V70" s="20">
        <v>11048556</v>
      </c>
      <c r="W70" s="20">
        <v>3806151</v>
      </c>
      <c r="X70" s="20">
        <v>0</v>
      </c>
      <c r="Y70" s="19">
        <v>0</v>
      </c>
      <c r="Z70" s="22">
        <v>3806151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2785217</v>
      </c>
      <c r="E71" s="20">
        <v>3533321</v>
      </c>
      <c r="F71" s="20">
        <v>40701</v>
      </c>
      <c r="G71" s="20">
        <v>265892</v>
      </c>
      <c r="H71" s="20">
        <v>367360</v>
      </c>
      <c r="I71" s="20">
        <v>673953</v>
      </c>
      <c r="J71" s="20">
        <v>537696</v>
      </c>
      <c r="K71" s="20">
        <v>494110</v>
      </c>
      <c r="L71" s="20">
        <v>413555</v>
      </c>
      <c r="M71" s="20">
        <v>1445361</v>
      </c>
      <c r="N71" s="20">
        <v>852642</v>
      </c>
      <c r="O71" s="20">
        <v>-104367</v>
      </c>
      <c r="P71" s="20">
        <v>207506</v>
      </c>
      <c r="Q71" s="20">
        <v>955781</v>
      </c>
      <c r="R71" s="20">
        <v>0</v>
      </c>
      <c r="S71" s="20">
        <v>1184791</v>
      </c>
      <c r="T71" s="20">
        <v>634325</v>
      </c>
      <c r="U71" s="20">
        <v>1819116</v>
      </c>
      <c r="V71" s="20">
        <v>4894211</v>
      </c>
      <c r="W71" s="20">
        <v>3533321</v>
      </c>
      <c r="X71" s="20">
        <v>0</v>
      </c>
      <c r="Y71" s="19">
        <v>0</v>
      </c>
      <c r="Z71" s="22">
        <v>3533321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2250960</v>
      </c>
      <c r="E72" s="20">
        <v>4130616</v>
      </c>
      <c r="F72" s="20">
        <v>279470</v>
      </c>
      <c r="G72" s="20">
        <v>199438</v>
      </c>
      <c r="H72" s="20">
        <v>228957</v>
      </c>
      <c r="I72" s="20">
        <v>707865</v>
      </c>
      <c r="J72" s="20">
        <v>264527</v>
      </c>
      <c r="K72" s="20">
        <v>270274</v>
      </c>
      <c r="L72" s="20">
        <v>266949</v>
      </c>
      <c r="M72" s="20">
        <v>801750</v>
      </c>
      <c r="N72" s="20">
        <v>244289</v>
      </c>
      <c r="O72" s="20">
        <v>77068</v>
      </c>
      <c r="P72" s="20">
        <v>232075</v>
      </c>
      <c r="Q72" s="20">
        <v>553432</v>
      </c>
      <c r="R72" s="20">
        <v>0</v>
      </c>
      <c r="S72" s="20">
        <v>447464</v>
      </c>
      <c r="T72" s="20">
        <v>221687</v>
      </c>
      <c r="U72" s="20">
        <v>669151</v>
      </c>
      <c r="V72" s="20">
        <v>2732198</v>
      </c>
      <c r="W72" s="20">
        <v>4130616</v>
      </c>
      <c r="X72" s="20">
        <v>0</v>
      </c>
      <c r="Y72" s="19">
        <v>0</v>
      </c>
      <c r="Z72" s="22">
        <v>4130616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1895174</v>
      </c>
      <c r="E73" s="20">
        <v>1986174</v>
      </c>
      <c r="F73" s="20">
        <v>123058</v>
      </c>
      <c r="G73" s="20">
        <v>91239</v>
      </c>
      <c r="H73" s="20">
        <v>103934</v>
      </c>
      <c r="I73" s="20">
        <v>318231</v>
      </c>
      <c r="J73" s="20">
        <v>122554</v>
      </c>
      <c r="K73" s="20">
        <v>122749</v>
      </c>
      <c r="L73" s="20">
        <v>124987</v>
      </c>
      <c r="M73" s="20">
        <v>370290</v>
      </c>
      <c r="N73" s="20">
        <v>124976</v>
      </c>
      <c r="O73" s="20">
        <v>44446</v>
      </c>
      <c r="P73" s="20">
        <v>110853</v>
      </c>
      <c r="Q73" s="20">
        <v>280275</v>
      </c>
      <c r="R73" s="20">
        <v>0</v>
      </c>
      <c r="S73" s="20">
        <v>219077</v>
      </c>
      <c r="T73" s="20">
        <v>110236</v>
      </c>
      <c r="U73" s="20">
        <v>329313</v>
      </c>
      <c r="V73" s="20">
        <v>1298109</v>
      </c>
      <c r="W73" s="20">
        <v>1986174</v>
      </c>
      <c r="X73" s="20">
        <v>0</v>
      </c>
      <c r="Y73" s="19">
        <v>0</v>
      </c>
      <c r="Z73" s="22">
        <v>1986174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>
        <v>-36231761</v>
      </c>
      <c r="G83" s="20"/>
      <c r="H83" s="20"/>
      <c r="I83" s="20">
        <v>-36231761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-36231761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4264002</v>
      </c>
      <c r="C5" s="18">
        <v>0</v>
      </c>
      <c r="D5" s="58">
        <v>6421548</v>
      </c>
      <c r="E5" s="59">
        <v>6421548</v>
      </c>
      <c r="F5" s="59">
        <v>4802635</v>
      </c>
      <c r="G5" s="59">
        <v>-146349</v>
      </c>
      <c r="H5" s="59">
        <v>30</v>
      </c>
      <c r="I5" s="59">
        <v>4656316</v>
      </c>
      <c r="J5" s="59">
        <v>0</v>
      </c>
      <c r="K5" s="59">
        <v>-1674</v>
      </c>
      <c r="L5" s="59">
        <v>0</v>
      </c>
      <c r="M5" s="59">
        <v>-1674</v>
      </c>
      <c r="N5" s="59">
        <v>-2671</v>
      </c>
      <c r="O5" s="59">
        <v>-1531</v>
      </c>
      <c r="P5" s="59">
        <v>1643</v>
      </c>
      <c r="Q5" s="59">
        <v>-2559</v>
      </c>
      <c r="R5" s="59">
        <v>970</v>
      </c>
      <c r="S5" s="59">
        <v>-3775</v>
      </c>
      <c r="T5" s="59">
        <v>0</v>
      </c>
      <c r="U5" s="59">
        <v>-2805</v>
      </c>
      <c r="V5" s="59">
        <v>4649278</v>
      </c>
      <c r="W5" s="59">
        <v>6421548</v>
      </c>
      <c r="X5" s="59">
        <v>-1772270</v>
      </c>
      <c r="Y5" s="60">
        <v>-27.6</v>
      </c>
      <c r="Z5" s="61">
        <v>6421548</v>
      </c>
    </row>
    <row r="6" spans="1:26" ht="12.75">
      <c r="A6" s="57" t="s">
        <v>32</v>
      </c>
      <c r="B6" s="18">
        <v>21172089</v>
      </c>
      <c r="C6" s="18">
        <v>0</v>
      </c>
      <c r="D6" s="58">
        <v>22017708</v>
      </c>
      <c r="E6" s="59">
        <v>27562455</v>
      </c>
      <c r="F6" s="59">
        <v>897744</v>
      </c>
      <c r="G6" s="59">
        <v>1889896</v>
      </c>
      <c r="H6" s="59">
        <v>1839234</v>
      </c>
      <c r="I6" s="59">
        <v>4626874</v>
      </c>
      <c r="J6" s="59">
        <v>-28112</v>
      </c>
      <c r="K6" s="59">
        <v>2065703</v>
      </c>
      <c r="L6" s="59">
        <v>1780812</v>
      </c>
      <c r="M6" s="59">
        <v>3818403</v>
      </c>
      <c r="N6" s="59">
        <v>-588939</v>
      </c>
      <c r="O6" s="59">
        <v>2088579</v>
      </c>
      <c r="P6" s="59">
        <v>1187045</v>
      </c>
      <c r="Q6" s="59">
        <v>2686685</v>
      </c>
      <c r="R6" s="59">
        <v>1818351</v>
      </c>
      <c r="S6" s="59">
        <v>1800317</v>
      </c>
      <c r="T6" s="59">
        <v>0</v>
      </c>
      <c r="U6" s="59">
        <v>3618668</v>
      </c>
      <c r="V6" s="59">
        <v>14750630</v>
      </c>
      <c r="W6" s="59">
        <v>27563981</v>
      </c>
      <c r="X6" s="59">
        <v>-12813351</v>
      </c>
      <c r="Y6" s="60">
        <v>-46.49</v>
      </c>
      <c r="Z6" s="61">
        <v>27562455</v>
      </c>
    </row>
    <row r="7" spans="1:26" ht="12.75">
      <c r="A7" s="57" t="s">
        <v>33</v>
      </c>
      <c r="B7" s="18">
        <v>499778</v>
      </c>
      <c r="C7" s="18">
        <v>0</v>
      </c>
      <c r="D7" s="58">
        <v>341585</v>
      </c>
      <c r="E7" s="59">
        <v>341587</v>
      </c>
      <c r="F7" s="59">
        <v>1589</v>
      </c>
      <c r="G7" s="59">
        <v>17733</v>
      </c>
      <c r="H7" s="59">
        <v>10283</v>
      </c>
      <c r="I7" s="59">
        <v>29605</v>
      </c>
      <c r="J7" s="59">
        <v>161901</v>
      </c>
      <c r="K7" s="59">
        <v>31308</v>
      </c>
      <c r="L7" s="59">
        <v>9115</v>
      </c>
      <c r="M7" s="59">
        <v>202324</v>
      </c>
      <c r="N7" s="59">
        <v>41001</v>
      </c>
      <c r="O7" s="59">
        <v>2961</v>
      </c>
      <c r="P7" s="59">
        <v>5400</v>
      </c>
      <c r="Q7" s="59">
        <v>49362</v>
      </c>
      <c r="R7" s="59">
        <v>0</v>
      </c>
      <c r="S7" s="59">
        <v>15870</v>
      </c>
      <c r="T7" s="59">
        <v>0</v>
      </c>
      <c r="U7" s="59">
        <v>15870</v>
      </c>
      <c r="V7" s="59">
        <v>297161</v>
      </c>
      <c r="W7" s="59">
        <v>341587</v>
      </c>
      <c r="X7" s="59">
        <v>-44426</v>
      </c>
      <c r="Y7" s="60">
        <v>-13.01</v>
      </c>
      <c r="Z7" s="61">
        <v>341587</v>
      </c>
    </row>
    <row r="8" spans="1:26" ht="12.75">
      <c r="A8" s="57" t="s">
        <v>34</v>
      </c>
      <c r="B8" s="18">
        <v>27252913</v>
      </c>
      <c r="C8" s="18">
        <v>0</v>
      </c>
      <c r="D8" s="58">
        <v>29728692</v>
      </c>
      <c r="E8" s="59">
        <v>29729003</v>
      </c>
      <c r="F8" s="59">
        <v>10581000</v>
      </c>
      <c r="G8" s="59">
        <v>1</v>
      </c>
      <c r="H8" s="59">
        <v>227000</v>
      </c>
      <c r="I8" s="59">
        <v>10808001</v>
      </c>
      <c r="J8" s="59">
        <v>-1</v>
      </c>
      <c r="K8" s="59">
        <v>0</v>
      </c>
      <c r="L8" s="59">
        <v>4331000</v>
      </c>
      <c r="M8" s="59">
        <v>4330999</v>
      </c>
      <c r="N8" s="59">
        <v>0</v>
      </c>
      <c r="O8" s="59">
        <v>0</v>
      </c>
      <c r="P8" s="59">
        <v>6349001</v>
      </c>
      <c r="Q8" s="59">
        <v>6349001</v>
      </c>
      <c r="R8" s="59">
        <v>0</v>
      </c>
      <c r="S8" s="59">
        <v>0</v>
      </c>
      <c r="T8" s="59">
        <v>0</v>
      </c>
      <c r="U8" s="59">
        <v>0</v>
      </c>
      <c r="V8" s="59">
        <v>21488001</v>
      </c>
      <c r="W8" s="59">
        <v>29729003</v>
      </c>
      <c r="X8" s="59">
        <v>-8241002</v>
      </c>
      <c r="Y8" s="60">
        <v>-27.72</v>
      </c>
      <c r="Z8" s="61">
        <v>29729003</v>
      </c>
    </row>
    <row r="9" spans="1:26" ht="12.75">
      <c r="A9" s="57" t="s">
        <v>35</v>
      </c>
      <c r="B9" s="18">
        <v>5321436</v>
      </c>
      <c r="C9" s="18">
        <v>0</v>
      </c>
      <c r="D9" s="58">
        <v>10292225</v>
      </c>
      <c r="E9" s="59">
        <v>8511428</v>
      </c>
      <c r="F9" s="59">
        <v>257737</v>
      </c>
      <c r="G9" s="59">
        <v>372394</v>
      </c>
      <c r="H9" s="59">
        <v>245379</v>
      </c>
      <c r="I9" s="59">
        <v>875510</v>
      </c>
      <c r="J9" s="59">
        <v>264013</v>
      </c>
      <c r="K9" s="59">
        <v>263889</v>
      </c>
      <c r="L9" s="59">
        <v>273263</v>
      </c>
      <c r="M9" s="59">
        <v>801165</v>
      </c>
      <c r="N9" s="59">
        <v>217512</v>
      </c>
      <c r="O9" s="59">
        <v>308576</v>
      </c>
      <c r="P9" s="59">
        <v>254669</v>
      </c>
      <c r="Q9" s="59">
        <v>780757</v>
      </c>
      <c r="R9" s="59">
        <v>161761</v>
      </c>
      <c r="S9" s="59">
        <v>174722</v>
      </c>
      <c r="T9" s="59">
        <v>0</v>
      </c>
      <c r="U9" s="59">
        <v>336483</v>
      </c>
      <c r="V9" s="59">
        <v>2793915</v>
      </c>
      <c r="W9" s="59">
        <v>8525552</v>
      </c>
      <c r="X9" s="59">
        <v>-5731637</v>
      </c>
      <c r="Y9" s="60">
        <v>-67.23</v>
      </c>
      <c r="Z9" s="61">
        <v>8511428</v>
      </c>
    </row>
    <row r="10" spans="1:26" ht="20.25">
      <c r="A10" s="62" t="s">
        <v>113</v>
      </c>
      <c r="B10" s="63">
        <f>SUM(B5:B9)</f>
        <v>58510218</v>
      </c>
      <c r="C10" s="63">
        <f>SUM(C5:C9)</f>
        <v>0</v>
      </c>
      <c r="D10" s="64">
        <f aca="true" t="shared" si="0" ref="D10:Z10">SUM(D5:D9)</f>
        <v>68801758</v>
      </c>
      <c r="E10" s="65">
        <f t="shared" si="0"/>
        <v>72566021</v>
      </c>
      <c r="F10" s="65">
        <f t="shared" si="0"/>
        <v>16540705</v>
      </c>
      <c r="G10" s="65">
        <f t="shared" si="0"/>
        <v>2133675</v>
      </c>
      <c r="H10" s="65">
        <f t="shared" si="0"/>
        <v>2321926</v>
      </c>
      <c r="I10" s="65">
        <f t="shared" si="0"/>
        <v>20996306</v>
      </c>
      <c r="J10" s="65">
        <f t="shared" si="0"/>
        <v>397801</v>
      </c>
      <c r="K10" s="65">
        <f t="shared" si="0"/>
        <v>2359226</v>
      </c>
      <c r="L10" s="65">
        <f t="shared" si="0"/>
        <v>6394190</v>
      </c>
      <c r="M10" s="65">
        <f t="shared" si="0"/>
        <v>9151217</v>
      </c>
      <c r="N10" s="65">
        <f t="shared" si="0"/>
        <v>-333097</v>
      </c>
      <c r="O10" s="65">
        <f t="shared" si="0"/>
        <v>2398585</v>
      </c>
      <c r="P10" s="65">
        <f t="shared" si="0"/>
        <v>7797758</v>
      </c>
      <c r="Q10" s="65">
        <f t="shared" si="0"/>
        <v>9863246</v>
      </c>
      <c r="R10" s="65">
        <f t="shared" si="0"/>
        <v>1981082</v>
      </c>
      <c r="S10" s="65">
        <f t="shared" si="0"/>
        <v>1987134</v>
      </c>
      <c r="T10" s="65">
        <f t="shared" si="0"/>
        <v>0</v>
      </c>
      <c r="U10" s="65">
        <f t="shared" si="0"/>
        <v>3968216</v>
      </c>
      <c r="V10" s="65">
        <f t="shared" si="0"/>
        <v>43978985</v>
      </c>
      <c r="W10" s="65">
        <f t="shared" si="0"/>
        <v>72581671</v>
      </c>
      <c r="X10" s="65">
        <f t="shared" si="0"/>
        <v>-28602686</v>
      </c>
      <c r="Y10" s="66">
        <f>+IF(W10&lt;&gt;0,(X10/W10)*100,0)</f>
        <v>-39.40758817746149</v>
      </c>
      <c r="Z10" s="67">
        <f t="shared" si="0"/>
        <v>72566021</v>
      </c>
    </row>
    <row r="11" spans="1:26" ht="12.75">
      <c r="A11" s="57" t="s">
        <v>36</v>
      </c>
      <c r="B11" s="18">
        <v>27350995</v>
      </c>
      <c r="C11" s="18">
        <v>0</v>
      </c>
      <c r="D11" s="58">
        <v>29591618</v>
      </c>
      <c r="E11" s="59">
        <v>30534615</v>
      </c>
      <c r="F11" s="59">
        <v>2278520</v>
      </c>
      <c r="G11" s="59">
        <v>2333976</v>
      </c>
      <c r="H11" s="59">
        <v>2281582</v>
      </c>
      <c r="I11" s="59">
        <v>6894078</v>
      </c>
      <c r="J11" s="59">
        <v>11431</v>
      </c>
      <c r="K11" s="59">
        <v>2351432</v>
      </c>
      <c r="L11" s="59">
        <v>2740776</v>
      </c>
      <c r="M11" s="59">
        <v>5103639</v>
      </c>
      <c r="N11" s="59">
        <v>2689580</v>
      </c>
      <c r="O11" s="59">
        <v>2509386</v>
      </c>
      <c r="P11" s="59">
        <v>2546896</v>
      </c>
      <c r="Q11" s="59">
        <v>7745862</v>
      </c>
      <c r="R11" s="59">
        <v>2676514</v>
      </c>
      <c r="S11" s="59">
        <v>2455157</v>
      </c>
      <c r="T11" s="59">
        <v>0</v>
      </c>
      <c r="U11" s="59">
        <v>5131671</v>
      </c>
      <c r="V11" s="59">
        <v>24875250</v>
      </c>
      <c r="W11" s="59">
        <v>30534615</v>
      </c>
      <c r="X11" s="59">
        <v>-5659365</v>
      </c>
      <c r="Y11" s="60">
        <v>-18.53</v>
      </c>
      <c r="Z11" s="61">
        <v>30534615</v>
      </c>
    </row>
    <row r="12" spans="1:26" ht="12.75">
      <c r="A12" s="57" t="s">
        <v>37</v>
      </c>
      <c r="B12" s="18">
        <v>2859463</v>
      </c>
      <c r="C12" s="18">
        <v>0</v>
      </c>
      <c r="D12" s="58">
        <v>2780689</v>
      </c>
      <c r="E12" s="59">
        <v>2919797</v>
      </c>
      <c r="F12" s="59">
        <v>241280</v>
      </c>
      <c r="G12" s="59">
        <v>241280</v>
      </c>
      <c r="H12" s="59">
        <v>241280</v>
      </c>
      <c r="I12" s="59">
        <v>723840</v>
      </c>
      <c r="J12" s="59">
        <v>0</v>
      </c>
      <c r="K12" s="59">
        <v>241280</v>
      </c>
      <c r="L12" s="59">
        <v>222750</v>
      </c>
      <c r="M12" s="59">
        <v>464030</v>
      </c>
      <c r="N12" s="59">
        <v>242080</v>
      </c>
      <c r="O12" s="59">
        <v>242314</v>
      </c>
      <c r="P12" s="59">
        <v>242593</v>
      </c>
      <c r="Q12" s="59">
        <v>726987</v>
      </c>
      <c r="R12" s="59">
        <v>242593</v>
      </c>
      <c r="S12" s="59">
        <v>337460</v>
      </c>
      <c r="T12" s="59">
        <v>0</v>
      </c>
      <c r="U12" s="59">
        <v>580053</v>
      </c>
      <c r="V12" s="59">
        <v>2494910</v>
      </c>
      <c r="W12" s="59">
        <v>2919797</v>
      </c>
      <c r="X12" s="59">
        <v>-424887</v>
      </c>
      <c r="Y12" s="60">
        <v>-14.55</v>
      </c>
      <c r="Z12" s="61">
        <v>2919797</v>
      </c>
    </row>
    <row r="13" spans="1:26" ht="12.75">
      <c r="A13" s="57" t="s">
        <v>114</v>
      </c>
      <c r="B13" s="18">
        <v>17029270</v>
      </c>
      <c r="C13" s="18">
        <v>0</v>
      </c>
      <c r="D13" s="58">
        <v>8232616</v>
      </c>
      <c r="E13" s="59">
        <v>8232616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8232616</v>
      </c>
      <c r="X13" s="59">
        <v>-8232616</v>
      </c>
      <c r="Y13" s="60">
        <v>-100</v>
      </c>
      <c r="Z13" s="61">
        <v>8232616</v>
      </c>
    </row>
    <row r="14" spans="1:26" ht="12.75">
      <c r="A14" s="57" t="s">
        <v>38</v>
      </c>
      <c r="B14" s="18">
        <v>8010820</v>
      </c>
      <c r="C14" s="18">
        <v>0</v>
      </c>
      <c r="D14" s="58">
        <v>1806337</v>
      </c>
      <c r="E14" s="59">
        <v>1054337</v>
      </c>
      <c r="F14" s="59">
        <v>253474</v>
      </c>
      <c r="G14" s="59">
        <v>135014</v>
      </c>
      <c r="H14" s="59">
        <v>83298</v>
      </c>
      <c r="I14" s="59">
        <v>471786</v>
      </c>
      <c r="J14" s="59">
        <v>225211</v>
      </c>
      <c r="K14" s="59">
        <v>76834</v>
      </c>
      <c r="L14" s="59">
        <v>295213</v>
      </c>
      <c r="M14" s="59">
        <v>597258</v>
      </c>
      <c r="N14" s="59">
        <v>102422</v>
      </c>
      <c r="O14" s="59">
        <v>40</v>
      </c>
      <c r="P14" s="59">
        <v>353101</v>
      </c>
      <c r="Q14" s="59">
        <v>455563</v>
      </c>
      <c r="R14" s="59">
        <v>54654</v>
      </c>
      <c r="S14" s="59">
        <v>44305</v>
      </c>
      <c r="T14" s="59">
        <v>0</v>
      </c>
      <c r="U14" s="59">
        <v>98959</v>
      </c>
      <c r="V14" s="59">
        <v>1623566</v>
      </c>
      <c r="W14" s="59">
        <v>1054337</v>
      </c>
      <c r="X14" s="59">
        <v>569229</v>
      </c>
      <c r="Y14" s="60">
        <v>53.99</v>
      </c>
      <c r="Z14" s="61">
        <v>1054337</v>
      </c>
    </row>
    <row r="15" spans="1:26" ht="12.75">
      <c r="A15" s="57" t="s">
        <v>39</v>
      </c>
      <c r="B15" s="18">
        <v>13615659</v>
      </c>
      <c r="C15" s="18">
        <v>0</v>
      </c>
      <c r="D15" s="58">
        <v>10583114</v>
      </c>
      <c r="E15" s="59">
        <v>10403887</v>
      </c>
      <c r="F15" s="59">
        <v>101355</v>
      </c>
      <c r="G15" s="59">
        <v>142856</v>
      </c>
      <c r="H15" s="59">
        <v>77575</v>
      </c>
      <c r="I15" s="59">
        <v>321786</v>
      </c>
      <c r="J15" s="59">
        <v>65006</v>
      </c>
      <c r="K15" s="59">
        <v>84324</v>
      </c>
      <c r="L15" s="59">
        <v>155944</v>
      </c>
      <c r="M15" s="59">
        <v>305274</v>
      </c>
      <c r="N15" s="59">
        <v>87666</v>
      </c>
      <c r="O15" s="59">
        <v>54340</v>
      </c>
      <c r="P15" s="59">
        <v>420095</v>
      </c>
      <c r="Q15" s="59">
        <v>562101</v>
      </c>
      <c r="R15" s="59">
        <v>195594</v>
      </c>
      <c r="S15" s="59">
        <v>27864</v>
      </c>
      <c r="T15" s="59">
        <v>0</v>
      </c>
      <c r="U15" s="59">
        <v>223458</v>
      </c>
      <c r="V15" s="59">
        <v>1412619</v>
      </c>
      <c r="W15" s="59">
        <v>10403887</v>
      </c>
      <c r="X15" s="59">
        <v>-8991268</v>
      </c>
      <c r="Y15" s="60">
        <v>-86.42</v>
      </c>
      <c r="Z15" s="61">
        <v>10403887</v>
      </c>
    </row>
    <row r="16" spans="1:26" ht="12.75">
      <c r="A16" s="57" t="s">
        <v>34</v>
      </c>
      <c r="B16" s="18">
        <v>2661025</v>
      </c>
      <c r="C16" s="18">
        <v>0</v>
      </c>
      <c r="D16" s="58">
        <v>3890003</v>
      </c>
      <c r="E16" s="59">
        <v>0</v>
      </c>
      <c r="F16" s="59">
        <v>490029</v>
      </c>
      <c r="G16" s="59">
        <v>689522</v>
      </c>
      <c r="H16" s="59">
        <v>507060</v>
      </c>
      <c r="I16" s="59">
        <v>1686611</v>
      </c>
      <c r="J16" s="59">
        <v>166593</v>
      </c>
      <c r="K16" s="59">
        <v>147642</v>
      </c>
      <c r="L16" s="59">
        <v>349535</v>
      </c>
      <c r="M16" s="59">
        <v>663770</v>
      </c>
      <c r="N16" s="59">
        <v>304798</v>
      </c>
      <c r="O16" s="59">
        <v>97592</v>
      </c>
      <c r="P16" s="59">
        <v>187570</v>
      </c>
      <c r="Q16" s="59">
        <v>589960</v>
      </c>
      <c r="R16" s="59">
        <v>365518</v>
      </c>
      <c r="S16" s="59">
        <v>31142</v>
      </c>
      <c r="T16" s="59">
        <v>0</v>
      </c>
      <c r="U16" s="59">
        <v>396660</v>
      </c>
      <c r="V16" s="59">
        <v>3337001</v>
      </c>
      <c r="W16" s="59">
        <v>0</v>
      </c>
      <c r="X16" s="59">
        <v>3337001</v>
      </c>
      <c r="Y16" s="60">
        <v>0</v>
      </c>
      <c r="Z16" s="61">
        <v>0</v>
      </c>
    </row>
    <row r="17" spans="1:26" ht="12.75">
      <c r="A17" s="57" t="s">
        <v>40</v>
      </c>
      <c r="B17" s="18">
        <v>21617764</v>
      </c>
      <c r="C17" s="18">
        <v>0</v>
      </c>
      <c r="D17" s="58">
        <v>10126153</v>
      </c>
      <c r="E17" s="59">
        <v>13844362</v>
      </c>
      <c r="F17" s="59">
        <v>773281</v>
      </c>
      <c r="G17" s="59">
        <v>1237147</v>
      </c>
      <c r="H17" s="59">
        <v>1718912</v>
      </c>
      <c r="I17" s="59">
        <v>3729340</v>
      </c>
      <c r="J17" s="59">
        <v>458444</v>
      </c>
      <c r="K17" s="59">
        <v>1681997</v>
      </c>
      <c r="L17" s="59">
        <v>1605958</v>
      </c>
      <c r="M17" s="59">
        <v>3746399</v>
      </c>
      <c r="N17" s="59">
        <v>999160</v>
      </c>
      <c r="O17" s="59">
        <v>914642</v>
      </c>
      <c r="P17" s="59">
        <v>1204749</v>
      </c>
      <c r="Q17" s="59">
        <v>3118551</v>
      </c>
      <c r="R17" s="59">
        <v>679846</v>
      </c>
      <c r="S17" s="59">
        <v>789893</v>
      </c>
      <c r="T17" s="59">
        <v>0</v>
      </c>
      <c r="U17" s="59">
        <v>1469739</v>
      </c>
      <c r="V17" s="59">
        <v>12064029</v>
      </c>
      <c r="W17" s="59">
        <v>13844362</v>
      </c>
      <c r="X17" s="59">
        <v>-1780333</v>
      </c>
      <c r="Y17" s="60">
        <v>-12.86</v>
      </c>
      <c r="Z17" s="61">
        <v>13844362</v>
      </c>
    </row>
    <row r="18" spans="1:26" ht="12.75">
      <c r="A18" s="68" t="s">
        <v>41</v>
      </c>
      <c r="B18" s="69">
        <f>SUM(B11:B17)</f>
        <v>93144996</v>
      </c>
      <c r="C18" s="69">
        <f>SUM(C11:C17)</f>
        <v>0</v>
      </c>
      <c r="D18" s="70">
        <f aca="true" t="shared" si="1" ref="D18:Z18">SUM(D11:D17)</f>
        <v>67010530</v>
      </c>
      <c r="E18" s="71">
        <f t="shared" si="1"/>
        <v>66989614</v>
      </c>
      <c r="F18" s="71">
        <f t="shared" si="1"/>
        <v>4137939</v>
      </c>
      <c r="G18" s="71">
        <f t="shared" si="1"/>
        <v>4779795</v>
      </c>
      <c r="H18" s="71">
        <f t="shared" si="1"/>
        <v>4909707</v>
      </c>
      <c r="I18" s="71">
        <f t="shared" si="1"/>
        <v>13827441</v>
      </c>
      <c r="J18" s="71">
        <f t="shared" si="1"/>
        <v>926685</v>
      </c>
      <c r="K18" s="71">
        <f t="shared" si="1"/>
        <v>4583509</v>
      </c>
      <c r="L18" s="71">
        <f t="shared" si="1"/>
        <v>5370176</v>
      </c>
      <c r="M18" s="71">
        <f t="shared" si="1"/>
        <v>10880370</v>
      </c>
      <c r="N18" s="71">
        <f t="shared" si="1"/>
        <v>4425706</v>
      </c>
      <c r="O18" s="71">
        <f t="shared" si="1"/>
        <v>3818314</v>
      </c>
      <c r="P18" s="71">
        <f t="shared" si="1"/>
        <v>4955004</v>
      </c>
      <c r="Q18" s="71">
        <f t="shared" si="1"/>
        <v>13199024</v>
      </c>
      <c r="R18" s="71">
        <f t="shared" si="1"/>
        <v>4214719</v>
      </c>
      <c r="S18" s="71">
        <f t="shared" si="1"/>
        <v>3685821</v>
      </c>
      <c r="T18" s="71">
        <f t="shared" si="1"/>
        <v>0</v>
      </c>
      <c r="U18" s="71">
        <f t="shared" si="1"/>
        <v>7900540</v>
      </c>
      <c r="V18" s="71">
        <f t="shared" si="1"/>
        <v>45807375</v>
      </c>
      <c r="W18" s="71">
        <f t="shared" si="1"/>
        <v>66989614</v>
      </c>
      <c r="X18" s="71">
        <f t="shared" si="1"/>
        <v>-21182239</v>
      </c>
      <c r="Y18" s="66">
        <f>+IF(W18&lt;&gt;0,(X18/W18)*100,0)</f>
        <v>-31.620183689967224</v>
      </c>
      <c r="Z18" s="72">
        <f t="shared" si="1"/>
        <v>66989614</v>
      </c>
    </row>
    <row r="19" spans="1:26" ht="12.75">
      <c r="A19" s="68" t="s">
        <v>42</v>
      </c>
      <c r="B19" s="73">
        <f>+B10-B18</f>
        <v>-34634778</v>
      </c>
      <c r="C19" s="73">
        <f>+C10-C18</f>
        <v>0</v>
      </c>
      <c r="D19" s="74">
        <f aca="true" t="shared" si="2" ref="D19:Z19">+D10-D18</f>
        <v>1791228</v>
      </c>
      <c r="E19" s="75">
        <f t="shared" si="2"/>
        <v>5576407</v>
      </c>
      <c r="F19" s="75">
        <f t="shared" si="2"/>
        <v>12402766</v>
      </c>
      <c r="G19" s="75">
        <f t="shared" si="2"/>
        <v>-2646120</v>
      </c>
      <c r="H19" s="75">
        <f t="shared" si="2"/>
        <v>-2587781</v>
      </c>
      <c r="I19" s="75">
        <f t="shared" si="2"/>
        <v>7168865</v>
      </c>
      <c r="J19" s="75">
        <f t="shared" si="2"/>
        <v>-528884</v>
      </c>
      <c r="K19" s="75">
        <f t="shared" si="2"/>
        <v>-2224283</v>
      </c>
      <c r="L19" s="75">
        <f t="shared" si="2"/>
        <v>1024014</v>
      </c>
      <c r="M19" s="75">
        <f t="shared" si="2"/>
        <v>-1729153</v>
      </c>
      <c r="N19" s="75">
        <f t="shared" si="2"/>
        <v>-4758803</v>
      </c>
      <c r="O19" s="75">
        <f t="shared" si="2"/>
        <v>-1419729</v>
      </c>
      <c r="P19" s="75">
        <f t="shared" si="2"/>
        <v>2842754</v>
      </c>
      <c r="Q19" s="75">
        <f t="shared" si="2"/>
        <v>-3335778</v>
      </c>
      <c r="R19" s="75">
        <f t="shared" si="2"/>
        <v>-2233637</v>
      </c>
      <c r="S19" s="75">
        <f t="shared" si="2"/>
        <v>-1698687</v>
      </c>
      <c r="T19" s="75">
        <f t="shared" si="2"/>
        <v>0</v>
      </c>
      <c r="U19" s="75">
        <f t="shared" si="2"/>
        <v>-3932324</v>
      </c>
      <c r="V19" s="75">
        <f t="shared" si="2"/>
        <v>-1828390</v>
      </c>
      <c r="W19" s="75">
        <f>IF(E10=E18,0,W10-W18)</f>
        <v>5592057</v>
      </c>
      <c r="X19" s="75">
        <f t="shared" si="2"/>
        <v>-7420447</v>
      </c>
      <c r="Y19" s="76">
        <f>+IF(W19&lt;&gt;0,(X19/W19)*100,0)</f>
        <v>-132.69619748153497</v>
      </c>
      <c r="Z19" s="77">
        <f t="shared" si="2"/>
        <v>5576407</v>
      </c>
    </row>
    <row r="20" spans="1:26" ht="20.25">
      <c r="A20" s="78" t="s">
        <v>43</v>
      </c>
      <c r="B20" s="79">
        <v>31821431</v>
      </c>
      <c r="C20" s="79">
        <v>0</v>
      </c>
      <c r="D20" s="80">
        <v>14755564</v>
      </c>
      <c r="E20" s="81">
        <v>13107310</v>
      </c>
      <c r="F20" s="81">
        <v>4850000</v>
      </c>
      <c r="G20" s="81">
        <v>0</v>
      </c>
      <c r="H20" s="81">
        <v>0</v>
      </c>
      <c r="I20" s="81">
        <v>4850000</v>
      </c>
      <c r="J20" s="81">
        <v>0</v>
      </c>
      <c r="K20" s="81">
        <v>5280000</v>
      </c>
      <c r="L20" s="81">
        <v>0</v>
      </c>
      <c r="M20" s="81">
        <v>5280000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10130000</v>
      </c>
      <c r="W20" s="81">
        <v>13107310</v>
      </c>
      <c r="X20" s="81">
        <v>-2977310</v>
      </c>
      <c r="Y20" s="82">
        <v>-22.71</v>
      </c>
      <c r="Z20" s="83">
        <v>13107310</v>
      </c>
    </row>
    <row r="21" spans="1:26" ht="41.25">
      <c r="A21" s="84" t="s">
        <v>115</v>
      </c>
      <c r="B21" s="85">
        <v>0</v>
      </c>
      <c r="C21" s="85">
        <v>0</v>
      </c>
      <c r="D21" s="86">
        <v>1150001</v>
      </c>
      <c r="E21" s="87">
        <v>1150001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1150001</v>
      </c>
      <c r="X21" s="87">
        <v>-1150001</v>
      </c>
      <c r="Y21" s="88">
        <v>-100</v>
      </c>
      <c r="Z21" s="89">
        <v>1150001</v>
      </c>
    </row>
    <row r="22" spans="1:26" ht="12.75">
      <c r="A22" s="90" t="s">
        <v>116</v>
      </c>
      <c r="B22" s="91">
        <f>SUM(B19:B21)</f>
        <v>-2813347</v>
      </c>
      <c r="C22" s="91">
        <f>SUM(C19:C21)</f>
        <v>0</v>
      </c>
      <c r="D22" s="92">
        <f aca="true" t="shared" si="3" ref="D22:Z22">SUM(D19:D21)</f>
        <v>17696793</v>
      </c>
      <c r="E22" s="93">
        <f t="shared" si="3"/>
        <v>19833718</v>
      </c>
      <c r="F22" s="93">
        <f t="shared" si="3"/>
        <v>17252766</v>
      </c>
      <c r="G22" s="93">
        <f t="shared" si="3"/>
        <v>-2646120</v>
      </c>
      <c r="H22" s="93">
        <f t="shared" si="3"/>
        <v>-2587781</v>
      </c>
      <c r="I22" s="93">
        <f t="shared" si="3"/>
        <v>12018865</v>
      </c>
      <c r="J22" s="93">
        <f t="shared" si="3"/>
        <v>-528884</v>
      </c>
      <c r="K22" s="93">
        <f t="shared" si="3"/>
        <v>3055717</v>
      </c>
      <c r="L22" s="93">
        <f t="shared" si="3"/>
        <v>1024014</v>
      </c>
      <c r="M22" s="93">
        <f t="shared" si="3"/>
        <v>3550847</v>
      </c>
      <c r="N22" s="93">
        <f t="shared" si="3"/>
        <v>-4758803</v>
      </c>
      <c r="O22" s="93">
        <f t="shared" si="3"/>
        <v>-1419729</v>
      </c>
      <c r="P22" s="93">
        <f t="shared" si="3"/>
        <v>2842754</v>
      </c>
      <c r="Q22" s="93">
        <f t="shared" si="3"/>
        <v>-3335778</v>
      </c>
      <c r="R22" s="93">
        <f t="shared" si="3"/>
        <v>-2233637</v>
      </c>
      <c r="S22" s="93">
        <f t="shared" si="3"/>
        <v>-1698687</v>
      </c>
      <c r="T22" s="93">
        <f t="shared" si="3"/>
        <v>0</v>
      </c>
      <c r="U22" s="93">
        <f t="shared" si="3"/>
        <v>-3932324</v>
      </c>
      <c r="V22" s="93">
        <f t="shared" si="3"/>
        <v>8301610</v>
      </c>
      <c r="W22" s="93">
        <f t="shared" si="3"/>
        <v>19849368</v>
      </c>
      <c r="X22" s="93">
        <f t="shared" si="3"/>
        <v>-11547758</v>
      </c>
      <c r="Y22" s="94">
        <f>+IF(W22&lt;&gt;0,(X22/W22)*100,0)</f>
        <v>-58.17695555848428</v>
      </c>
      <c r="Z22" s="95">
        <f t="shared" si="3"/>
        <v>19833718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-2813347</v>
      </c>
      <c r="C24" s="73">
        <f>SUM(C22:C23)</f>
        <v>0</v>
      </c>
      <c r="D24" s="74">
        <f aca="true" t="shared" si="4" ref="D24:Z24">SUM(D22:D23)</f>
        <v>17696793</v>
      </c>
      <c r="E24" s="75">
        <f t="shared" si="4"/>
        <v>19833718</v>
      </c>
      <c r="F24" s="75">
        <f t="shared" si="4"/>
        <v>17252766</v>
      </c>
      <c r="G24" s="75">
        <f t="shared" si="4"/>
        <v>-2646120</v>
      </c>
      <c r="H24" s="75">
        <f t="shared" si="4"/>
        <v>-2587781</v>
      </c>
      <c r="I24" s="75">
        <f t="shared" si="4"/>
        <v>12018865</v>
      </c>
      <c r="J24" s="75">
        <f t="shared" si="4"/>
        <v>-528884</v>
      </c>
      <c r="K24" s="75">
        <f t="shared" si="4"/>
        <v>3055717</v>
      </c>
      <c r="L24" s="75">
        <f t="shared" si="4"/>
        <v>1024014</v>
      </c>
      <c r="M24" s="75">
        <f t="shared" si="4"/>
        <v>3550847</v>
      </c>
      <c r="N24" s="75">
        <f t="shared" si="4"/>
        <v>-4758803</v>
      </c>
      <c r="O24" s="75">
        <f t="shared" si="4"/>
        <v>-1419729</v>
      </c>
      <c r="P24" s="75">
        <f t="shared" si="4"/>
        <v>2842754</v>
      </c>
      <c r="Q24" s="75">
        <f t="shared" si="4"/>
        <v>-3335778</v>
      </c>
      <c r="R24" s="75">
        <f t="shared" si="4"/>
        <v>-2233637</v>
      </c>
      <c r="S24" s="75">
        <f t="shared" si="4"/>
        <v>-1698687</v>
      </c>
      <c r="T24" s="75">
        <f t="shared" si="4"/>
        <v>0</v>
      </c>
      <c r="U24" s="75">
        <f t="shared" si="4"/>
        <v>-3932324</v>
      </c>
      <c r="V24" s="75">
        <f t="shared" si="4"/>
        <v>8301610</v>
      </c>
      <c r="W24" s="75">
        <f t="shared" si="4"/>
        <v>19849368</v>
      </c>
      <c r="X24" s="75">
        <f t="shared" si="4"/>
        <v>-11547758</v>
      </c>
      <c r="Y24" s="76">
        <f>+IF(W24&lt;&gt;0,(X24/W24)*100,0)</f>
        <v>-58.17695555848428</v>
      </c>
      <c r="Z24" s="77">
        <f t="shared" si="4"/>
        <v>19833718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3603313</v>
      </c>
      <c r="C27" s="21">
        <v>0</v>
      </c>
      <c r="D27" s="103">
        <v>16005000</v>
      </c>
      <c r="E27" s="104">
        <v>14806550</v>
      </c>
      <c r="F27" s="104">
        <v>466713</v>
      </c>
      <c r="G27" s="104">
        <v>240356</v>
      </c>
      <c r="H27" s="104">
        <v>0</v>
      </c>
      <c r="I27" s="104">
        <v>707069</v>
      </c>
      <c r="J27" s="104">
        <v>395958</v>
      </c>
      <c r="K27" s="104">
        <v>122499</v>
      </c>
      <c r="L27" s="104">
        <v>1036859</v>
      </c>
      <c r="M27" s="104">
        <v>1555316</v>
      </c>
      <c r="N27" s="104">
        <v>0</v>
      </c>
      <c r="O27" s="104">
        <v>113387</v>
      </c>
      <c r="P27" s="104">
        <v>5136461</v>
      </c>
      <c r="Q27" s="104">
        <v>5249848</v>
      </c>
      <c r="R27" s="104">
        <v>3022394</v>
      </c>
      <c r="S27" s="104">
        <v>347826</v>
      </c>
      <c r="T27" s="104">
        <v>0</v>
      </c>
      <c r="U27" s="104">
        <v>3370220</v>
      </c>
      <c r="V27" s="104">
        <v>10882453</v>
      </c>
      <c r="W27" s="104">
        <v>14806550</v>
      </c>
      <c r="X27" s="104">
        <v>-3924097</v>
      </c>
      <c r="Y27" s="105">
        <v>-26.5</v>
      </c>
      <c r="Z27" s="106">
        <v>14806550</v>
      </c>
    </row>
    <row r="28" spans="1:26" ht="12.75">
      <c r="A28" s="107" t="s">
        <v>47</v>
      </c>
      <c r="B28" s="18">
        <v>0</v>
      </c>
      <c r="C28" s="18">
        <v>0</v>
      </c>
      <c r="D28" s="58">
        <v>16005000</v>
      </c>
      <c r="E28" s="59">
        <v>14256550</v>
      </c>
      <c r="F28" s="59">
        <v>466713</v>
      </c>
      <c r="G28" s="59">
        <v>240356</v>
      </c>
      <c r="H28" s="59">
        <v>0</v>
      </c>
      <c r="I28" s="59">
        <v>707069</v>
      </c>
      <c r="J28" s="59">
        <v>395958</v>
      </c>
      <c r="K28" s="59">
        <v>122499</v>
      </c>
      <c r="L28" s="59">
        <v>1036859</v>
      </c>
      <c r="M28" s="59">
        <v>1555316</v>
      </c>
      <c r="N28" s="59">
        <v>0</v>
      </c>
      <c r="O28" s="59">
        <v>113387</v>
      </c>
      <c r="P28" s="59">
        <v>0</v>
      </c>
      <c r="Q28" s="59">
        <v>113387</v>
      </c>
      <c r="R28" s="59">
        <v>3022394</v>
      </c>
      <c r="S28" s="59">
        <v>347826</v>
      </c>
      <c r="T28" s="59">
        <v>0</v>
      </c>
      <c r="U28" s="59">
        <v>3370220</v>
      </c>
      <c r="V28" s="59">
        <v>5745992</v>
      </c>
      <c r="W28" s="59">
        <v>14256550</v>
      </c>
      <c r="X28" s="59">
        <v>-8510558</v>
      </c>
      <c r="Y28" s="60">
        <v>-59.7</v>
      </c>
      <c r="Z28" s="61">
        <v>14256550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550000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550000</v>
      </c>
      <c r="X31" s="59">
        <v>-550000</v>
      </c>
      <c r="Y31" s="60">
        <v>-100</v>
      </c>
      <c r="Z31" s="61">
        <v>550000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16005000</v>
      </c>
      <c r="E32" s="104">
        <f t="shared" si="5"/>
        <v>14806550</v>
      </c>
      <c r="F32" s="104">
        <f t="shared" si="5"/>
        <v>466713</v>
      </c>
      <c r="G32" s="104">
        <f t="shared" si="5"/>
        <v>240356</v>
      </c>
      <c r="H32" s="104">
        <f t="shared" si="5"/>
        <v>0</v>
      </c>
      <c r="I32" s="104">
        <f t="shared" si="5"/>
        <v>707069</v>
      </c>
      <c r="J32" s="104">
        <f t="shared" si="5"/>
        <v>395958</v>
      </c>
      <c r="K32" s="104">
        <f t="shared" si="5"/>
        <v>122499</v>
      </c>
      <c r="L32" s="104">
        <f t="shared" si="5"/>
        <v>1036859</v>
      </c>
      <c r="M32" s="104">
        <f t="shared" si="5"/>
        <v>1555316</v>
      </c>
      <c r="N32" s="104">
        <f t="shared" si="5"/>
        <v>0</v>
      </c>
      <c r="O32" s="104">
        <f t="shared" si="5"/>
        <v>113387</v>
      </c>
      <c r="P32" s="104">
        <f t="shared" si="5"/>
        <v>0</v>
      </c>
      <c r="Q32" s="104">
        <f t="shared" si="5"/>
        <v>113387</v>
      </c>
      <c r="R32" s="104">
        <f t="shared" si="5"/>
        <v>3022394</v>
      </c>
      <c r="S32" s="104">
        <f t="shared" si="5"/>
        <v>347826</v>
      </c>
      <c r="T32" s="104">
        <f t="shared" si="5"/>
        <v>0</v>
      </c>
      <c r="U32" s="104">
        <f t="shared" si="5"/>
        <v>3370220</v>
      </c>
      <c r="V32" s="104">
        <f t="shared" si="5"/>
        <v>5745992</v>
      </c>
      <c r="W32" s="104">
        <f t="shared" si="5"/>
        <v>14806550</v>
      </c>
      <c r="X32" s="104">
        <f t="shared" si="5"/>
        <v>-9060558</v>
      </c>
      <c r="Y32" s="105">
        <f>+IF(W32&lt;&gt;0,(X32/W32)*100,0)</f>
        <v>-61.19290449159325</v>
      </c>
      <c r="Z32" s="106">
        <f t="shared" si="5"/>
        <v>14806550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139548314</v>
      </c>
      <c r="C35" s="18">
        <v>0</v>
      </c>
      <c r="D35" s="58">
        <v>18296522</v>
      </c>
      <c r="E35" s="59">
        <v>19959201</v>
      </c>
      <c r="F35" s="59">
        <v>17792175</v>
      </c>
      <c r="G35" s="59">
        <v>546666</v>
      </c>
      <c r="H35" s="59">
        <v>-1445291</v>
      </c>
      <c r="I35" s="59">
        <v>16893550</v>
      </c>
      <c r="J35" s="59">
        <v>-1431672</v>
      </c>
      <c r="K35" s="59">
        <v>2868742</v>
      </c>
      <c r="L35" s="59">
        <v>-2607689</v>
      </c>
      <c r="M35" s="59">
        <v>-1170619</v>
      </c>
      <c r="N35" s="59">
        <v>-4466464</v>
      </c>
      <c r="O35" s="59">
        <v>-1431292</v>
      </c>
      <c r="P35" s="59">
        <v>139989343</v>
      </c>
      <c r="Q35" s="59">
        <v>134091587</v>
      </c>
      <c r="R35" s="59">
        <v>-5004616</v>
      </c>
      <c r="S35" s="59">
        <v>-1633787</v>
      </c>
      <c r="T35" s="59">
        <v>0</v>
      </c>
      <c r="U35" s="59">
        <v>-6638403</v>
      </c>
      <c r="V35" s="59">
        <v>143176115</v>
      </c>
      <c r="W35" s="59">
        <v>19959201</v>
      </c>
      <c r="X35" s="59">
        <v>123216914</v>
      </c>
      <c r="Y35" s="60">
        <v>617.34</v>
      </c>
      <c r="Z35" s="61">
        <v>19959201</v>
      </c>
    </row>
    <row r="36" spans="1:26" ht="12.75">
      <c r="A36" s="57" t="s">
        <v>53</v>
      </c>
      <c r="B36" s="18">
        <v>219463297</v>
      </c>
      <c r="C36" s="18">
        <v>0</v>
      </c>
      <c r="D36" s="58">
        <v>287711462</v>
      </c>
      <c r="E36" s="59">
        <v>263557471</v>
      </c>
      <c r="F36" s="59">
        <v>466713</v>
      </c>
      <c r="G36" s="59">
        <v>240356</v>
      </c>
      <c r="H36" s="59">
        <v>0</v>
      </c>
      <c r="I36" s="59">
        <v>707069</v>
      </c>
      <c r="J36" s="59">
        <v>395958</v>
      </c>
      <c r="K36" s="59">
        <v>122499</v>
      </c>
      <c r="L36" s="59">
        <v>1036859</v>
      </c>
      <c r="M36" s="59">
        <v>1555316</v>
      </c>
      <c r="N36" s="59">
        <v>0</v>
      </c>
      <c r="O36" s="59">
        <v>113387</v>
      </c>
      <c r="P36" s="59">
        <v>220996445</v>
      </c>
      <c r="Q36" s="59">
        <v>221109832</v>
      </c>
      <c r="R36" s="59">
        <v>3022394</v>
      </c>
      <c r="S36" s="59">
        <v>347826</v>
      </c>
      <c r="T36" s="59">
        <v>0</v>
      </c>
      <c r="U36" s="59">
        <v>3370220</v>
      </c>
      <c r="V36" s="59">
        <v>226742437</v>
      </c>
      <c r="W36" s="59">
        <v>263557471</v>
      </c>
      <c r="X36" s="59">
        <v>-36815034</v>
      </c>
      <c r="Y36" s="60">
        <v>-13.97</v>
      </c>
      <c r="Z36" s="61">
        <v>263557471</v>
      </c>
    </row>
    <row r="37" spans="1:26" ht="12.75">
      <c r="A37" s="57" t="s">
        <v>54</v>
      </c>
      <c r="B37" s="18">
        <v>164525717</v>
      </c>
      <c r="C37" s="18">
        <v>0</v>
      </c>
      <c r="D37" s="58">
        <v>35922757</v>
      </c>
      <c r="E37" s="59">
        <v>109801908</v>
      </c>
      <c r="F37" s="59">
        <v>1006122</v>
      </c>
      <c r="G37" s="59">
        <v>3433142</v>
      </c>
      <c r="H37" s="59">
        <v>1142490</v>
      </c>
      <c r="I37" s="59">
        <v>5581754</v>
      </c>
      <c r="J37" s="59">
        <v>-506830</v>
      </c>
      <c r="K37" s="59">
        <v>-64476</v>
      </c>
      <c r="L37" s="59">
        <v>-2594844</v>
      </c>
      <c r="M37" s="59">
        <v>-3166150</v>
      </c>
      <c r="N37" s="59">
        <v>292339</v>
      </c>
      <c r="O37" s="59">
        <v>101824</v>
      </c>
      <c r="P37" s="59">
        <v>163890195</v>
      </c>
      <c r="Q37" s="59">
        <v>164284358</v>
      </c>
      <c r="R37" s="59">
        <v>251415</v>
      </c>
      <c r="S37" s="59">
        <v>412726</v>
      </c>
      <c r="T37" s="59">
        <v>0</v>
      </c>
      <c r="U37" s="59">
        <v>664141</v>
      </c>
      <c r="V37" s="59">
        <v>167364103</v>
      </c>
      <c r="W37" s="59">
        <v>109801908</v>
      </c>
      <c r="X37" s="59">
        <v>57562195</v>
      </c>
      <c r="Y37" s="60">
        <v>52.42</v>
      </c>
      <c r="Z37" s="61">
        <v>109801908</v>
      </c>
    </row>
    <row r="38" spans="1:26" ht="12.75">
      <c r="A38" s="57" t="s">
        <v>55</v>
      </c>
      <c r="B38" s="18">
        <v>28343355</v>
      </c>
      <c r="C38" s="18">
        <v>0</v>
      </c>
      <c r="D38" s="58">
        <v>13852521</v>
      </c>
      <c r="E38" s="59">
        <v>11411129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28343354</v>
      </c>
      <c r="Q38" s="59">
        <v>28343354</v>
      </c>
      <c r="R38" s="59">
        <v>0</v>
      </c>
      <c r="S38" s="59">
        <v>0</v>
      </c>
      <c r="T38" s="59">
        <v>0</v>
      </c>
      <c r="U38" s="59">
        <v>0</v>
      </c>
      <c r="V38" s="59">
        <v>28343354</v>
      </c>
      <c r="W38" s="59">
        <v>11411129</v>
      </c>
      <c r="X38" s="59">
        <v>16932225</v>
      </c>
      <c r="Y38" s="60">
        <v>148.38</v>
      </c>
      <c r="Z38" s="61">
        <v>11411129</v>
      </c>
    </row>
    <row r="39" spans="1:26" ht="12.75">
      <c r="A39" s="57" t="s">
        <v>56</v>
      </c>
      <c r="B39" s="18">
        <v>168955886</v>
      </c>
      <c r="C39" s="18">
        <v>0</v>
      </c>
      <c r="D39" s="58">
        <v>238535991</v>
      </c>
      <c r="E39" s="59">
        <v>142469917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165909485</v>
      </c>
      <c r="Q39" s="59">
        <v>165909485</v>
      </c>
      <c r="R39" s="59">
        <v>0</v>
      </c>
      <c r="S39" s="59">
        <v>0</v>
      </c>
      <c r="T39" s="59">
        <v>0</v>
      </c>
      <c r="U39" s="59">
        <v>0</v>
      </c>
      <c r="V39" s="59">
        <v>165909485</v>
      </c>
      <c r="W39" s="59">
        <v>142454267</v>
      </c>
      <c r="X39" s="59">
        <v>23455218</v>
      </c>
      <c r="Y39" s="60">
        <v>16.47</v>
      </c>
      <c r="Z39" s="61">
        <v>142469917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-67272676</v>
      </c>
      <c r="C42" s="18">
        <v>0</v>
      </c>
      <c r="D42" s="58">
        <v>-58252641</v>
      </c>
      <c r="E42" s="59">
        <v>32156754</v>
      </c>
      <c r="F42" s="59">
        <v>-4363471</v>
      </c>
      <c r="G42" s="59">
        <v>-4511886</v>
      </c>
      <c r="H42" s="59">
        <v>-4697295</v>
      </c>
      <c r="I42" s="59">
        <v>-13572652</v>
      </c>
      <c r="J42" s="59">
        <v>-925785</v>
      </c>
      <c r="K42" s="59">
        <v>-4194113</v>
      </c>
      <c r="L42" s="59">
        <v>-5120035</v>
      </c>
      <c r="M42" s="59">
        <v>-10239933</v>
      </c>
      <c r="N42" s="59">
        <v>-4108239</v>
      </c>
      <c r="O42" s="59">
        <v>-3461208</v>
      </c>
      <c r="P42" s="59">
        <v>-4950058</v>
      </c>
      <c r="Q42" s="59">
        <v>-12519505</v>
      </c>
      <c r="R42" s="59">
        <v>-3996553</v>
      </c>
      <c r="S42" s="59">
        <v>-3445652</v>
      </c>
      <c r="T42" s="59">
        <v>0</v>
      </c>
      <c r="U42" s="59">
        <v>-7442205</v>
      </c>
      <c r="V42" s="59">
        <v>-43774295</v>
      </c>
      <c r="W42" s="59">
        <v>32156754</v>
      </c>
      <c r="X42" s="59">
        <v>-75931049</v>
      </c>
      <c r="Y42" s="60">
        <v>-236.13</v>
      </c>
      <c r="Z42" s="61">
        <v>32156754</v>
      </c>
    </row>
    <row r="43" spans="1:26" ht="12.75">
      <c r="A43" s="57" t="s">
        <v>59</v>
      </c>
      <c r="B43" s="18">
        <v>-106780</v>
      </c>
      <c r="C43" s="18">
        <v>0</v>
      </c>
      <c r="D43" s="58">
        <v>-413745</v>
      </c>
      <c r="E43" s="59">
        <v>-12402298</v>
      </c>
      <c r="F43" s="59">
        <v>43377</v>
      </c>
      <c r="G43" s="59">
        <v>0</v>
      </c>
      <c r="H43" s="59">
        <v>0</v>
      </c>
      <c r="I43" s="59">
        <v>43377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-106780</v>
      </c>
      <c r="Q43" s="59">
        <v>-106780</v>
      </c>
      <c r="R43" s="59">
        <v>106780</v>
      </c>
      <c r="S43" s="59">
        <v>0</v>
      </c>
      <c r="T43" s="59">
        <v>0</v>
      </c>
      <c r="U43" s="59">
        <v>106780</v>
      </c>
      <c r="V43" s="59">
        <v>43377</v>
      </c>
      <c r="W43" s="59">
        <v>-11774993</v>
      </c>
      <c r="X43" s="59">
        <v>11818370</v>
      </c>
      <c r="Y43" s="60">
        <v>-100.37</v>
      </c>
      <c r="Z43" s="61">
        <v>-12402298</v>
      </c>
    </row>
    <row r="44" spans="1:26" ht="12.75">
      <c r="A44" s="57" t="s">
        <v>60</v>
      </c>
      <c r="B44" s="18">
        <v>37175</v>
      </c>
      <c r="C44" s="18">
        <v>0</v>
      </c>
      <c r="D44" s="58">
        <v>-627230</v>
      </c>
      <c r="E44" s="59">
        <v>398702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633047</v>
      </c>
      <c r="Q44" s="59">
        <v>633047</v>
      </c>
      <c r="R44" s="59">
        <v>-633047</v>
      </c>
      <c r="S44" s="59">
        <v>0</v>
      </c>
      <c r="T44" s="59">
        <v>0</v>
      </c>
      <c r="U44" s="59">
        <v>-633047</v>
      </c>
      <c r="V44" s="59">
        <v>0</v>
      </c>
      <c r="W44" s="59">
        <v>-228528</v>
      </c>
      <c r="X44" s="59">
        <v>228528</v>
      </c>
      <c r="Y44" s="60">
        <v>-100</v>
      </c>
      <c r="Z44" s="61">
        <v>398702</v>
      </c>
    </row>
    <row r="45" spans="1:26" ht="12.75">
      <c r="A45" s="68" t="s">
        <v>61</v>
      </c>
      <c r="B45" s="21">
        <v>-64664586</v>
      </c>
      <c r="C45" s="21">
        <v>0</v>
      </c>
      <c r="D45" s="103">
        <v>-55456491</v>
      </c>
      <c r="E45" s="104">
        <v>22743752</v>
      </c>
      <c r="F45" s="104">
        <v>3838338</v>
      </c>
      <c r="G45" s="104">
        <f>+F45+G42+G43+G44+G83</f>
        <v>-2026074</v>
      </c>
      <c r="H45" s="104">
        <f>+G45+H42+H43+H44+H83</f>
        <v>-9076090</v>
      </c>
      <c r="I45" s="104">
        <f>+H45</f>
        <v>-9076090</v>
      </c>
      <c r="J45" s="104">
        <f>+H45+J42+J43+J44+J83</f>
        <v>-7924325</v>
      </c>
      <c r="K45" s="104">
        <f>+J45+K42+K43+K44+K83</f>
        <v>-8288764</v>
      </c>
      <c r="L45" s="104">
        <f>+K45+L42+L43+L44+L83</f>
        <v>-16079167</v>
      </c>
      <c r="M45" s="104">
        <f>+L45</f>
        <v>-16079167</v>
      </c>
      <c r="N45" s="104">
        <f>+L45+N42+N43+N44+N83</f>
        <v>-22122458</v>
      </c>
      <c r="O45" s="104">
        <f>+N45+O42+O43+O44+O83</f>
        <v>-27313141</v>
      </c>
      <c r="P45" s="104">
        <f>+O45+P42+P43+P44+P83</f>
        <v>-28897679</v>
      </c>
      <c r="Q45" s="104">
        <f>+P45</f>
        <v>-28897679</v>
      </c>
      <c r="R45" s="104">
        <f>+P45+R42+R43+R44+R83</f>
        <v>-35601844</v>
      </c>
      <c r="S45" s="104">
        <f>+R45+S42+S43+S44+S83</f>
        <v>-41170172</v>
      </c>
      <c r="T45" s="104">
        <f>+S45+T42+T43+T44+T83</f>
        <v>-41170172</v>
      </c>
      <c r="U45" s="104">
        <f>+T45</f>
        <v>-41170172</v>
      </c>
      <c r="V45" s="104">
        <f>+U45</f>
        <v>-41170172</v>
      </c>
      <c r="W45" s="104">
        <f>+W83+W42+W43+W44</f>
        <v>20153565</v>
      </c>
      <c r="X45" s="104">
        <f>+V45-W45</f>
        <v>-61323737</v>
      </c>
      <c r="Y45" s="105">
        <f>+IF(W45&lt;&gt;0,+(X45/W45)*100,0)</f>
        <v>-304.28232920577574</v>
      </c>
      <c r="Z45" s="106">
        <v>22743752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-1.5572569106389922E-05</v>
      </c>
      <c r="E59" s="10">
        <f t="shared" si="7"/>
        <v>99.99990656458536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99.99990656458536</v>
      </c>
      <c r="X59" s="10">
        <f t="shared" si="7"/>
        <v>0</v>
      </c>
      <c r="Y59" s="10">
        <f t="shared" si="7"/>
        <v>0</v>
      </c>
      <c r="Z59" s="11">
        <f t="shared" si="7"/>
        <v>99.99990656458536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99.9973014904749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99.9973014904749</v>
      </c>
      <c r="X61" s="13">
        <f t="shared" si="7"/>
        <v>0</v>
      </c>
      <c r="Y61" s="13">
        <f t="shared" si="7"/>
        <v>0</v>
      </c>
      <c r="Z61" s="14">
        <f t="shared" si="7"/>
        <v>99.9973014904749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99.99994612671267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99.97640905407577</v>
      </c>
      <c r="X63" s="13">
        <f t="shared" si="7"/>
        <v>0</v>
      </c>
      <c r="Y63" s="13">
        <f t="shared" si="7"/>
        <v>0</v>
      </c>
      <c r="Z63" s="14">
        <f t="shared" si="7"/>
        <v>99.99994612671267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99.9995906280431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99.96623807782123</v>
      </c>
      <c r="X64" s="13">
        <f t="shared" si="7"/>
        <v>0</v>
      </c>
      <c r="Y64" s="13">
        <f t="shared" si="7"/>
        <v>0</v>
      </c>
      <c r="Z64" s="14">
        <f t="shared" si="7"/>
        <v>99.9995906280431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4264002</v>
      </c>
      <c r="C68" s="18">
        <v>0</v>
      </c>
      <c r="D68" s="19">
        <v>6421548</v>
      </c>
      <c r="E68" s="20">
        <v>6421548</v>
      </c>
      <c r="F68" s="20">
        <v>4802635</v>
      </c>
      <c r="G68" s="20">
        <v>-146349</v>
      </c>
      <c r="H68" s="20">
        <v>30</v>
      </c>
      <c r="I68" s="20">
        <v>4656316</v>
      </c>
      <c r="J68" s="20">
        <v>0</v>
      </c>
      <c r="K68" s="20">
        <v>-1674</v>
      </c>
      <c r="L68" s="20">
        <v>0</v>
      </c>
      <c r="M68" s="20">
        <v>-1674</v>
      </c>
      <c r="N68" s="20">
        <v>-2671</v>
      </c>
      <c r="O68" s="20">
        <v>-1531</v>
      </c>
      <c r="P68" s="20">
        <v>1643</v>
      </c>
      <c r="Q68" s="20">
        <v>-2559</v>
      </c>
      <c r="R68" s="20">
        <v>970</v>
      </c>
      <c r="S68" s="20">
        <v>-3775</v>
      </c>
      <c r="T68" s="20">
        <v>0</v>
      </c>
      <c r="U68" s="20">
        <v>-2805</v>
      </c>
      <c r="V68" s="20">
        <v>4649278</v>
      </c>
      <c r="W68" s="20">
        <v>6421548</v>
      </c>
      <c r="X68" s="20">
        <v>0</v>
      </c>
      <c r="Y68" s="19">
        <v>0</v>
      </c>
      <c r="Z68" s="22">
        <v>6421548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12973266</v>
      </c>
      <c r="C70" s="18">
        <v>0</v>
      </c>
      <c r="D70" s="19">
        <v>14660237</v>
      </c>
      <c r="E70" s="20">
        <v>17935827</v>
      </c>
      <c r="F70" s="20">
        <v>973126</v>
      </c>
      <c r="G70" s="20">
        <v>1227114</v>
      </c>
      <c r="H70" s="20">
        <v>1172794</v>
      </c>
      <c r="I70" s="20">
        <v>3373034</v>
      </c>
      <c r="J70" s="20">
        <v>-28112</v>
      </c>
      <c r="K70" s="20">
        <v>1281949</v>
      </c>
      <c r="L70" s="20">
        <v>1060875</v>
      </c>
      <c r="M70" s="20">
        <v>2314712</v>
      </c>
      <c r="N70" s="20">
        <v>-1339005</v>
      </c>
      <c r="O70" s="20">
        <v>1320339</v>
      </c>
      <c r="P70" s="20">
        <v>480753</v>
      </c>
      <c r="Q70" s="20">
        <v>462087</v>
      </c>
      <c r="R70" s="20">
        <v>1120059</v>
      </c>
      <c r="S70" s="20">
        <v>1103249</v>
      </c>
      <c r="T70" s="20">
        <v>0</v>
      </c>
      <c r="U70" s="20">
        <v>2223308</v>
      </c>
      <c r="V70" s="20">
        <v>8373141</v>
      </c>
      <c r="W70" s="20">
        <v>17935827</v>
      </c>
      <c r="X70" s="20">
        <v>0</v>
      </c>
      <c r="Y70" s="19">
        <v>0</v>
      </c>
      <c r="Z70" s="22">
        <v>17935827</v>
      </c>
    </row>
    <row r="71" spans="1:26" ht="12.75" hidden="1">
      <c r="A71" s="38" t="s">
        <v>67</v>
      </c>
      <c r="B71" s="18">
        <v>4188469</v>
      </c>
      <c r="C71" s="18">
        <v>0</v>
      </c>
      <c r="D71" s="19">
        <v>3796853</v>
      </c>
      <c r="E71" s="20">
        <v>3960000</v>
      </c>
      <c r="F71" s="20">
        <v>-246810</v>
      </c>
      <c r="G71" s="20">
        <v>286222</v>
      </c>
      <c r="H71" s="20">
        <v>291603</v>
      </c>
      <c r="I71" s="20">
        <v>331015</v>
      </c>
      <c r="J71" s="20">
        <v>0</v>
      </c>
      <c r="K71" s="20">
        <v>388268</v>
      </c>
      <c r="L71" s="20">
        <v>343767</v>
      </c>
      <c r="M71" s="20">
        <v>732035</v>
      </c>
      <c r="N71" s="20">
        <v>369746</v>
      </c>
      <c r="O71" s="20">
        <v>400450</v>
      </c>
      <c r="P71" s="20">
        <v>349989</v>
      </c>
      <c r="Q71" s="20">
        <v>1120185</v>
      </c>
      <c r="R71" s="20">
        <v>318564</v>
      </c>
      <c r="S71" s="20">
        <v>318709</v>
      </c>
      <c r="T71" s="20">
        <v>0</v>
      </c>
      <c r="U71" s="20">
        <v>637273</v>
      </c>
      <c r="V71" s="20">
        <v>2820508</v>
      </c>
      <c r="W71" s="20">
        <v>3960000</v>
      </c>
      <c r="X71" s="20">
        <v>0</v>
      </c>
      <c r="Y71" s="19">
        <v>0</v>
      </c>
      <c r="Z71" s="22">
        <v>3960000</v>
      </c>
    </row>
    <row r="72" spans="1:26" ht="12.75" hidden="1">
      <c r="A72" s="38" t="s">
        <v>68</v>
      </c>
      <c r="B72" s="18">
        <v>2861368</v>
      </c>
      <c r="C72" s="18">
        <v>0</v>
      </c>
      <c r="D72" s="19">
        <v>2446413</v>
      </c>
      <c r="E72" s="20">
        <v>3712415</v>
      </c>
      <c r="F72" s="20">
        <v>277893</v>
      </c>
      <c r="G72" s="20">
        <v>248719</v>
      </c>
      <c r="H72" s="20">
        <v>245862</v>
      </c>
      <c r="I72" s="20">
        <v>772474</v>
      </c>
      <c r="J72" s="20">
        <v>0</v>
      </c>
      <c r="K72" s="20">
        <v>266821</v>
      </c>
      <c r="L72" s="20">
        <v>246429</v>
      </c>
      <c r="M72" s="20">
        <v>513250</v>
      </c>
      <c r="N72" s="20">
        <v>248421</v>
      </c>
      <c r="O72" s="20">
        <v>239859</v>
      </c>
      <c r="P72" s="20">
        <v>256533</v>
      </c>
      <c r="Q72" s="20">
        <v>744813</v>
      </c>
      <c r="R72" s="20">
        <v>249563</v>
      </c>
      <c r="S72" s="20">
        <v>246633</v>
      </c>
      <c r="T72" s="20">
        <v>0</v>
      </c>
      <c r="U72" s="20">
        <v>496196</v>
      </c>
      <c r="V72" s="20">
        <v>2526733</v>
      </c>
      <c r="W72" s="20">
        <v>3713289</v>
      </c>
      <c r="X72" s="20">
        <v>0</v>
      </c>
      <c r="Y72" s="19">
        <v>0</v>
      </c>
      <c r="Z72" s="22">
        <v>3712415</v>
      </c>
    </row>
    <row r="73" spans="1:26" ht="12.75" hidden="1">
      <c r="A73" s="38" t="s">
        <v>69</v>
      </c>
      <c r="B73" s="18">
        <v>1148986</v>
      </c>
      <c r="C73" s="18">
        <v>0</v>
      </c>
      <c r="D73" s="19">
        <v>1114205</v>
      </c>
      <c r="E73" s="20">
        <v>1954213</v>
      </c>
      <c r="F73" s="20">
        <v>-106465</v>
      </c>
      <c r="G73" s="20">
        <v>127841</v>
      </c>
      <c r="H73" s="20">
        <v>128975</v>
      </c>
      <c r="I73" s="20">
        <v>150351</v>
      </c>
      <c r="J73" s="20">
        <v>0</v>
      </c>
      <c r="K73" s="20">
        <v>128665</v>
      </c>
      <c r="L73" s="20">
        <v>129741</v>
      </c>
      <c r="M73" s="20">
        <v>258406</v>
      </c>
      <c r="N73" s="20">
        <v>131899</v>
      </c>
      <c r="O73" s="20">
        <v>127931</v>
      </c>
      <c r="P73" s="20">
        <v>99770</v>
      </c>
      <c r="Q73" s="20">
        <v>359600</v>
      </c>
      <c r="R73" s="20">
        <v>130165</v>
      </c>
      <c r="S73" s="20">
        <v>131726</v>
      </c>
      <c r="T73" s="20">
        <v>0</v>
      </c>
      <c r="U73" s="20">
        <v>261891</v>
      </c>
      <c r="V73" s="20">
        <v>1030248</v>
      </c>
      <c r="W73" s="20">
        <v>1954865</v>
      </c>
      <c r="X73" s="20">
        <v>0</v>
      </c>
      <c r="Y73" s="19">
        <v>0</v>
      </c>
      <c r="Z73" s="22">
        <v>1954213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1164520</v>
      </c>
      <c r="C75" s="27">
        <v>0</v>
      </c>
      <c r="D75" s="28">
        <v>1173375</v>
      </c>
      <c r="E75" s="29">
        <v>1558375</v>
      </c>
      <c r="F75" s="29">
        <v>103903</v>
      </c>
      <c r="G75" s="29">
        <v>121399</v>
      </c>
      <c r="H75" s="29">
        <v>123988</v>
      </c>
      <c r="I75" s="29">
        <v>349290</v>
      </c>
      <c r="J75" s="29">
        <v>0</v>
      </c>
      <c r="K75" s="29">
        <v>151125</v>
      </c>
      <c r="L75" s="29">
        <v>158876</v>
      </c>
      <c r="M75" s="29">
        <v>310001</v>
      </c>
      <c r="N75" s="29">
        <v>95767</v>
      </c>
      <c r="O75" s="29">
        <v>165521</v>
      </c>
      <c r="P75" s="29">
        <v>107893</v>
      </c>
      <c r="Q75" s="29">
        <v>369181</v>
      </c>
      <c r="R75" s="29">
        <v>129700</v>
      </c>
      <c r="S75" s="29">
        <v>119023</v>
      </c>
      <c r="T75" s="29">
        <v>0</v>
      </c>
      <c r="U75" s="29">
        <v>248723</v>
      </c>
      <c r="V75" s="29">
        <v>1277195</v>
      </c>
      <c r="W75" s="29">
        <v>1558375</v>
      </c>
      <c r="X75" s="29">
        <v>0</v>
      </c>
      <c r="Y75" s="28">
        <v>0</v>
      </c>
      <c r="Z75" s="30">
        <v>1558375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-1</v>
      </c>
      <c r="E77" s="20">
        <v>6421542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6421542</v>
      </c>
      <c r="X77" s="20">
        <v>0</v>
      </c>
      <c r="Y77" s="19">
        <v>0</v>
      </c>
      <c r="Z77" s="22">
        <v>6421542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17935343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17935343</v>
      </c>
      <c r="X79" s="20">
        <v>0</v>
      </c>
      <c r="Y79" s="19">
        <v>0</v>
      </c>
      <c r="Z79" s="22">
        <v>17935343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3960000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3960000</v>
      </c>
      <c r="X80" s="20">
        <v>0</v>
      </c>
      <c r="Y80" s="19">
        <v>0</v>
      </c>
      <c r="Z80" s="22">
        <v>3960000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3712413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3712413</v>
      </c>
      <c r="X81" s="20">
        <v>0</v>
      </c>
      <c r="Y81" s="19">
        <v>0</v>
      </c>
      <c r="Z81" s="22">
        <v>3712413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1954205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1954205</v>
      </c>
      <c r="X82" s="20">
        <v>0</v>
      </c>
      <c r="Y82" s="19">
        <v>0</v>
      </c>
      <c r="Z82" s="22">
        <v>1954205</v>
      </c>
    </row>
    <row r="83" spans="1:26" ht="12.75" hidden="1">
      <c r="A83" s="38"/>
      <c r="B83" s="18">
        <v>2677695</v>
      </c>
      <c r="C83" s="18"/>
      <c r="D83" s="19">
        <v>3837125</v>
      </c>
      <c r="E83" s="20">
        <v>2590594</v>
      </c>
      <c r="F83" s="20">
        <v>8158432</v>
      </c>
      <c r="G83" s="20">
        <v>-1352526</v>
      </c>
      <c r="H83" s="20">
        <v>-2352721</v>
      </c>
      <c r="I83" s="20">
        <v>8158432</v>
      </c>
      <c r="J83" s="20">
        <v>2077550</v>
      </c>
      <c r="K83" s="20">
        <v>3829674</v>
      </c>
      <c r="L83" s="20">
        <v>-2670368</v>
      </c>
      <c r="M83" s="20">
        <v>2077550</v>
      </c>
      <c r="N83" s="20">
        <v>-1935052</v>
      </c>
      <c r="O83" s="20">
        <v>-1729475</v>
      </c>
      <c r="P83" s="20">
        <v>2839253</v>
      </c>
      <c r="Q83" s="20">
        <v>-1935052</v>
      </c>
      <c r="R83" s="20">
        <v>-2181345</v>
      </c>
      <c r="S83" s="20">
        <v>-2122676</v>
      </c>
      <c r="T83" s="20"/>
      <c r="U83" s="20">
        <v>-2181345</v>
      </c>
      <c r="V83" s="20">
        <v>8158432</v>
      </c>
      <c r="W83" s="20">
        <v>332</v>
      </c>
      <c r="X83" s="20"/>
      <c r="Y83" s="19"/>
      <c r="Z83" s="22">
        <v>2590594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12231601</v>
      </c>
      <c r="C5" s="18">
        <v>0</v>
      </c>
      <c r="D5" s="58">
        <v>13835219</v>
      </c>
      <c r="E5" s="59">
        <v>13835220</v>
      </c>
      <c r="F5" s="59">
        <v>0</v>
      </c>
      <c r="G5" s="59">
        <v>5863</v>
      </c>
      <c r="H5" s="59">
        <v>1366883</v>
      </c>
      <c r="I5" s="59">
        <v>1372746</v>
      </c>
      <c r="J5" s="59">
        <v>1405234</v>
      </c>
      <c r="K5" s="59">
        <v>1532416</v>
      </c>
      <c r="L5" s="59">
        <v>2622471</v>
      </c>
      <c r="M5" s="59">
        <v>5560121</v>
      </c>
      <c r="N5" s="59">
        <v>0</v>
      </c>
      <c r="O5" s="59">
        <v>0</v>
      </c>
      <c r="P5" s="59">
        <v>0</v>
      </c>
      <c r="Q5" s="59">
        <v>0</v>
      </c>
      <c r="R5" s="59">
        <v>-9825</v>
      </c>
      <c r="S5" s="59">
        <v>-6512</v>
      </c>
      <c r="T5" s="59">
        <v>0</v>
      </c>
      <c r="U5" s="59">
        <v>-16337</v>
      </c>
      <c r="V5" s="59">
        <v>6916530</v>
      </c>
      <c r="W5" s="59">
        <v>13835220</v>
      </c>
      <c r="X5" s="59">
        <v>-6918690</v>
      </c>
      <c r="Y5" s="60">
        <v>-50.01</v>
      </c>
      <c r="Z5" s="61">
        <v>13835220</v>
      </c>
    </row>
    <row r="6" spans="1:26" ht="12.75">
      <c r="A6" s="57" t="s">
        <v>32</v>
      </c>
      <c r="B6" s="18">
        <v>39252846</v>
      </c>
      <c r="C6" s="18">
        <v>0</v>
      </c>
      <c r="D6" s="58">
        <v>40217033</v>
      </c>
      <c r="E6" s="59">
        <v>40217036</v>
      </c>
      <c r="F6" s="59">
        <v>3098942</v>
      </c>
      <c r="G6" s="59">
        <v>92187</v>
      </c>
      <c r="H6" s="59">
        <v>2860521</v>
      </c>
      <c r="I6" s="59">
        <v>6051650</v>
      </c>
      <c r="J6" s="59">
        <v>2883813</v>
      </c>
      <c r="K6" s="59">
        <v>5336561</v>
      </c>
      <c r="L6" s="59">
        <v>6473885</v>
      </c>
      <c r="M6" s="59">
        <v>14694259</v>
      </c>
      <c r="N6" s="59">
        <v>0</v>
      </c>
      <c r="O6" s="59">
        <v>0</v>
      </c>
      <c r="P6" s="59">
        <v>0</v>
      </c>
      <c r="Q6" s="59">
        <v>0</v>
      </c>
      <c r="R6" s="59">
        <v>14910876</v>
      </c>
      <c r="S6" s="59">
        <v>3283919</v>
      </c>
      <c r="T6" s="59">
        <v>0</v>
      </c>
      <c r="U6" s="59">
        <v>18194795</v>
      </c>
      <c r="V6" s="59">
        <v>38940704</v>
      </c>
      <c r="W6" s="59">
        <v>41174913</v>
      </c>
      <c r="X6" s="59">
        <v>-2234209</v>
      </c>
      <c r="Y6" s="60">
        <v>-5.43</v>
      </c>
      <c r="Z6" s="61">
        <v>40217036</v>
      </c>
    </row>
    <row r="7" spans="1:26" ht="12.75">
      <c r="A7" s="57" t="s">
        <v>33</v>
      </c>
      <c r="B7" s="18">
        <v>544174</v>
      </c>
      <c r="C7" s="18">
        <v>0</v>
      </c>
      <c r="D7" s="58">
        <v>4295</v>
      </c>
      <c r="E7" s="59">
        <v>4295</v>
      </c>
      <c r="F7" s="59">
        <v>0</v>
      </c>
      <c r="G7" s="59">
        <v>106893</v>
      </c>
      <c r="H7" s="59">
        <v>0</v>
      </c>
      <c r="I7" s="59">
        <v>106893</v>
      </c>
      <c r="J7" s="59">
        <v>1752</v>
      </c>
      <c r="K7" s="59">
        <v>3577</v>
      </c>
      <c r="L7" s="59">
        <v>3392</v>
      </c>
      <c r="M7" s="59">
        <v>8721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532</v>
      </c>
      <c r="T7" s="59">
        <v>0</v>
      </c>
      <c r="U7" s="59">
        <v>532</v>
      </c>
      <c r="V7" s="59">
        <v>116146</v>
      </c>
      <c r="W7" s="59">
        <v>4295</v>
      </c>
      <c r="X7" s="59">
        <v>111851</v>
      </c>
      <c r="Y7" s="60">
        <v>2604.21</v>
      </c>
      <c r="Z7" s="61">
        <v>4295</v>
      </c>
    </row>
    <row r="8" spans="1:26" ht="12.75">
      <c r="A8" s="57" t="s">
        <v>34</v>
      </c>
      <c r="B8" s="18">
        <v>39598952</v>
      </c>
      <c r="C8" s="18">
        <v>0</v>
      </c>
      <c r="D8" s="58">
        <v>38429002</v>
      </c>
      <c r="E8" s="59">
        <v>38429002</v>
      </c>
      <c r="F8" s="59">
        <v>0</v>
      </c>
      <c r="G8" s="59">
        <v>545000</v>
      </c>
      <c r="H8" s="59">
        <v>0</v>
      </c>
      <c r="I8" s="59">
        <v>545000</v>
      </c>
      <c r="J8" s="59">
        <v>0</v>
      </c>
      <c r="K8" s="59">
        <v>0</v>
      </c>
      <c r="L8" s="59">
        <v>5238000</v>
      </c>
      <c r="M8" s="59">
        <v>5238000</v>
      </c>
      <c r="N8" s="59">
        <v>0</v>
      </c>
      <c r="O8" s="59">
        <v>0</v>
      </c>
      <c r="P8" s="59">
        <v>0</v>
      </c>
      <c r="Q8" s="59">
        <v>0</v>
      </c>
      <c r="R8" s="59">
        <v>-218571</v>
      </c>
      <c r="S8" s="59">
        <v>-176078</v>
      </c>
      <c r="T8" s="59">
        <v>0</v>
      </c>
      <c r="U8" s="59">
        <v>-394649</v>
      </c>
      <c r="V8" s="59">
        <v>5388351</v>
      </c>
      <c r="W8" s="59">
        <v>39386879</v>
      </c>
      <c r="X8" s="59">
        <v>-33998528</v>
      </c>
      <c r="Y8" s="60">
        <v>-86.32</v>
      </c>
      <c r="Z8" s="61">
        <v>38429002</v>
      </c>
    </row>
    <row r="9" spans="1:26" ht="12.75">
      <c r="A9" s="57" t="s">
        <v>35</v>
      </c>
      <c r="B9" s="18">
        <v>6125112</v>
      </c>
      <c r="C9" s="18">
        <v>0</v>
      </c>
      <c r="D9" s="58">
        <v>14766266</v>
      </c>
      <c r="E9" s="59">
        <v>14766268</v>
      </c>
      <c r="F9" s="59">
        <v>84920</v>
      </c>
      <c r="G9" s="59">
        <v>71182</v>
      </c>
      <c r="H9" s="59">
        <v>92784</v>
      </c>
      <c r="I9" s="59">
        <v>248886</v>
      </c>
      <c r="J9" s="59">
        <v>111541</v>
      </c>
      <c r="K9" s="59">
        <v>87968</v>
      </c>
      <c r="L9" s="59">
        <v>269833</v>
      </c>
      <c r="M9" s="59">
        <v>469342</v>
      </c>
      <c r="N9" s="59">
        <v>0</v>
      </c>
      <c r="O9" s="59">
        <v>0</v>
      </c>
      <c r="P9" s="59">
        <v>0</v>
      </c>
      <c r="Q9" s="59">
        <v>0</v>
      </c>
      <c r="R9" s="59">
        <v>1510618</v>
      </c>
      <c r="S9" s="59">
        <v>403857</v>
      </c>
      <c r="T9" s="59">
        <v>0</v>
      </c>
      <c r="U9" s="59">
        <v>1914475</v>
      </c>
      <c r="V9" s="59">
        <v>2632703</v>
      </c>
      <c r="W9" s="59">
        <v>15724145</v>
      </c>
      <c r="X9" s="59">
        <v>-13091442</v>
      </c>
      <c r="Y9" s="60">
        <v>-83.26</v>
      </c>
      <c r="Z9" s="61">
        <v>14766268</v>
      </c>
    </row>
    <row r="10" spans="1:26" ht="20.25">
      <c r="A10" s="62" t="s">
        <v>113</v>
      </c>
      <c r="B10" s="63">
        <f>SUM(B5:B9)</f>
        <v>97752685</v>
      </c>
      <c r="C10" s="63">
        <f>SUM(C5:C9)</f>
        <v>0</v>
      </c>
      <c r="D10" s="64">
        <f aca="true" t="shared" si="0" ref="D10:Z10">SUM(D5:D9)</f>
        <v>107251815</v>
      </c>
      <c r="E10" s="65">
        <f t="shared" si="0"/>
        <v>107251821</v>
      </c>
      <c r="F10" s="65">
        <f t="shared" si="0"/>
        <v>3183862</v>
      </c>
      <c r="G10" s="65">
        <f t="shared" si="0"/>
        <v>821125</v>
      </c>
      <c r="H10" s="65">
        <f t="shared" si="0"/>
        <v>4320188</v>
      </c>
      <c r="I10" s="65">
        <f t="shared" si="0"/>
        <v>8325175</v>
      </c>
      <c r="J10" s="65">
        <f t="shared" si="0"/>
        <v>4402340</v>
      </c>
      <c r="K10" s="65">
        <f t="shared" si="0"/>
        <v>6960522</v>
      </c>
      <c r="L10" s="65">
        <f t="shared" si="0"/>
        <v>14607581</v>
      </c>
      <c r="M10" s="65">
        <f t="shared" si="0"/>
        <v>25970443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16193098</v>
      </c>
      <c r="S10" s="65">
        <f t="shared" si="0"/>
        <v>3505718</v>
      </c>
      <c r="T10" s="65">
        <f t="shared" si="0"/>
        <v>0</v>
      </c>
      <c r="U10" s="65">
        <f t="shared" si="0"/>
        <v>19698816</v>
      </c>
      <c r="V10" s="65">
        <f t="shared" si="0"/>
        <v>53994434</v>
      </c>
      <c r="W10" s="65">
        <f t="shared" si="0"/>
        <v>110125452</v>
      </c>
      <c r="X10" s="65">
        <f t="shared" si="0"/>
        <v>-56131018</v>
      </c>
      <c r="Y10" s="66">
        <f>+IF(W10&lt;&gt;0,(X10/W10)*100,0)</f>
        <v>-50.970068209118445</v>
      </c>
      <c r="Z10" s="67">
        <f t="shared" si="0"/>
        <v>107251821</v>
      </c>
    </row>
    <row r="11" spans="1:26" ht="12.75">
      <c r="A11" s="57" t="s">
        <v>36</v>
      </c>
      <c r="B11" s="18">
        <v>43013554</v>
      </c>
      <c r="C11" s="18">
        <v>0</v>
      </c>
      <c r="D11" s="58">
        <v>39109939</v>
      </c>
      <c r="E11" s="59">
        <v>35640939</v>
      </c>
      <c r="F11" s="59">
        <v>3875403</v>
      </c>
      <c r="G11" s="59">
        <v>3608104</v>
      </c>
      <c r="H11" s="59">
        <v>151332</v>
      </c>
      <c r="I11" s="59">
        <v>7634839</v>
      </c>
      <c r="J11" s="59">
        <v>3621029</v>
      </c>
      <c r="K11" s="59">
        <v>3444229</v>
      </c>
      <c r="L11" s="59">
        <v>8047443</v>
      </c>
      <c r="M11" s="59">
        <v>15112701</v>
      </c>
      <c r="N11" s="59">
        <v>0</v>
      </c>
      <c r="O11" s="59">
        <v>0</v>
      </c>
      <c r="P11" s="59">
        <v>0</v>
      </c>
      <c r="Q11" s="59">
        <v>0</v>
      </c>
      <c r="R11" s="59">
        <v>14600564</v>
      </c>
      <c r="S11" s="59">
        <v>3711824</v>
      </c>
      <c r="T11" s="59">
        <v>0</v>
      </c>
      <c r="U11" s="59">
        <v>18312388</v>
      </c>
      <c r="V11" s="59">
        <v>41059928</v>
      </c>
      <c r="W11" s="59">
        <v>38181309</v>
      </c>
      <c r="X11" s="59">
        <v>2878619</v>
      </c>
      <c r="Y11" s="60">
        <v>7.54</v>
      </c>
      <c r="Z11" s="61">
        <v>35640939</v>
      </c>
    </row>
    <row r="12" spans="1:26" ht="12.75">
      <c r="A12" s="57" t="s">
        <v>37</v>
      </c>
      <c r="B12" s="18">
        <v>3918745</v>
      </c>
      <c r="C12" s="18">
        <v>0</v>
      </c>
      <c r="D12" s="58">
        <v>2682982</v>
      </c>
      <c r="E12" s="59">
        <v>2682982</v>
      </c>
      <c r="F12" s="59">
        <v>354324</v>
      </c>
      <c r="G12" s="59">
        <v>344932</v>
      </c>
      <c r="H12" s="59">
        <v>0</v>
      </c>
      <c r="I12" s="59">
        <v>699256</v>
      </c>
      <c r="J12" s="59">
        <v>353085</v>
      </c>
      <c r="K12" s="59">
        <v>344908</v>
      </c>
      <c r="L12" s="59">
        <v>697404</v>
      </c>
      <c r="M12" s="59">
        <v>1395397</v>
      </c>
      <c r="N12" s="59">
        <v>0</v>
      </c>
      <c r="O12" s="59">
        <v>0</v>
      </c>
      <c r="P12" s="59">
        <v>0</v>
      </c>
      <c r="Q12" s="59">
        <v>0</v>
      </c>
      <c r="R12" s="59">
        <v>1127880</v>
      </c>
      <c r="S12" s="59">
        <v>281895</v>
      </c>
      <c r="T12" s="59">
        <v>0</v>
      </c>
      <c r="U12" s="59">
        <v>1409775</v>
      </c>
      <c r="V12" s="59">
        <v>3504428</v>
      </c>
      <c r="W12" s="59">
        <v>2682982</v>
      </c>
      <c r="X12" s="59">
        <v>821446</v>
      </c>
      <c r="Y12" s="60">
        <v>30.62</v>
      </c>
      <c r="Z12" s="61">
        <v>2682982</v>
      </c>
    </row>
    <row r="13" spans="1:26" ht="12.75">
      <c r="A13" s="57" t="s">
        <v>114</v>
      </c>
      <c r="B13" s="18">
        <v>26285673</v>
      </c>
      <c r="C13" s="18">
        <v>0</v>
      </c>
      <c r="D13" s="58">
        <v>16674875</v>
      </c>
      <c r="E13" s="59">
        <v>16674875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16674875</v>
      </c>
      <c r="X13" s="59">
        <v>-16674875</v>
      </c>
      <c r="Y13" s="60">
        <v>-100</v>
      </c>
      <c r="Z13" s="61">
        <v>16674875</v>
      </c>
    </row>
    <row r="14" spans="1:26" ht="12.75">
      <c r="A14" s="57" t="s">
        <v>38</v>
      </c>
      <c r="B14" s="18">
        <v>6813553</v>
      </c>
      <c r="C14" s="18">
        <v>0</v>
      </c>
      <c r="D14" s="58">
        <v>1444279</v>
      </c>
      <c r="E14" s="59">
        <v>1044279</v>
      </c>
      <c r="F14" s="59">
        <v>0</v>
      </c>
      <c r="G14" s="59">
        <v>169</v>
      </c>
      <c r="H14" s="59">
        <v>16773</v>
      </c>
      <c r="I14" s="59">
        <v>16942</v>
      </c>
      <c r="J14" s="59">
        <v>8171</v>
      </c>
      <c r="K14" s="59">
        <v>-5141</v>
      </c>
      <c r="L14" s="59">
        <v>985811</v>
      </c>
      <c r="M14" s="59">
        <v>988841</v>
      </c>
      <c r="N14" s="59">
        <v>0</v>
      </c>
      <c r="O14" s="59">
        <v>0</v>
      </c>
      <c r="P14" s="59">
        <v>0</v>
      </c>
      <c r="Q14" s="59">
        <v>0</v>
      </c>
      <c r="R14" s="59">
        <v>187991</v>
      </c>
      <c r="S14" s="59">
        <v>10321</v>
      </c>
      <c r="T14" s="59">
        <v>0</v>
      </c>
      <c r="U14" s="59">
        <v>198312</v>
      </c>
      <c r="V14" s="59">
        <v>1204095</v>
      </c>
      <c r="W14" s="59">
        <v>1044279</v>
      </c>
      <c r="X14" s="59">
        <v>159816</v>
      </c>
      <c r="Y14" s="60">
        <v>15.3</v>
      </c>
      <c r="Z14" s="61">
        <v>1044279</v>
      </c>
    </row>
    <row r="15" spans="1:26" ht="12.75">
      <c r="A15" s="57" t="s">
        <v>39</v>
      </c>
      <c r="B15" s="18">
        <v>20054298</v>
      </c>
      <c r="C15" s="18">
        <v>0</v>
      </c>
      <c r="D15" s="58">
        <v>21842281</v>
      </c>
      <c r="E15" s="59">
        <v>20842020</v>
      </c>
      <c r="F15" s="59">
        <v>21278</v>
      </c>
      <c r="G15" s="59">
        <v>0</v>
      </c>
      <c r="H15" s="59">
        <v>0</v>
      </c>
      <c r="I15" s="59">
        <v>21278</v>
      </c>
      <c r="J15" s="59">
        <v>30236</v>
      </c>
      <c r="K15" s="59">
        <v>0</v>
      </c>
      <c r="L15" s="59">
        <v>7857936</v>
      </c>
      <c r="M15" s="59">
        <v>7888172</v>
      </c>
      <c r="N15" s="59">
        <v>0</v>
      </c>
      <c r="O15" s="59">
        <v>0</v>
      </c>
      <c r="P15" s="59">
        <v>0</v>
      </c>
      <c r="Q15" s="59">
        <v>0</v>
      </c>
      <c r="R15" s="59">
        <v>887972</v>
      </c>
      <c r="S15" s="59">
        <v>11762</v>
      </c>
      <c r="T15" s="59">
        <v>0</v>
      </c>
      <c r="U15" s="59">
        <v>899734</v>
      </c>
      <c r="V15" s="59">
        <v>8809184</v>
      </c>
      <c r="W15" s="59">
        <v>20842020</v>
      </c>
      <c r="X15" s="59">
        <v>-12032836</v>
      </c>
      <c r="Y15" s="60">
        <v>-57.73</v>
      </c>
      <c r="Z15" s="61">
        <v>20842020</v>
      </c>
    </row>
    <row r="16" spans="1:26" ht="12.75">
      <c r="A16" s="57" t="s">
        <v>34</v>
      </c>
      <c r="B16" s="18">
        <v>431274</v>
      </c>
      <c r="C16" s="18">
        <v>0</v>
      </c>
      <c r="D16" s="58">
        <v>1743823</v>
      </c>
      <c r="E16" s="59">
        <v>1629525</v>
      </c>
      <c r="F16" s="59">
        <v>67600</v>
      </c>
      <c r="G16" s="59">
        <v>0</v>
      </c>
      <c r="H16" s="59">
        <v>701420</v>
      </c>
      <c r="I16" s="59">
        <v>769020</v>
      </c>
      <c r="J16" s="59">
        <v>0</v>
      </c>
      <c r="K16" s="59">
        <v>2610</v>
      </c>
      <c r="L16" s="59">
        <v>0</v>
      </c>
      <c r="M16" s="59">
        <v>2610</v>
      </c>
      <c r="N16" s="59">
        <v>0</v>
      </c>
      <c r="O16" s="59">
        <v>0</v>
      </c>
      <c r="P16" s="59">
        <v>0</v>
      </c>
      <c r="Q16" s="59">
        <v>0</v>
      </c>
      <c r="R16" s="59">
        <v>193011</v>
      </c>
      <c r="S16" s="59">
        <v>77046</v>
      </c>
      <c r="T16" s="59">
        <v>0</v>
      </c>
      <c r="U16" s="59">
        <v>270057</v>
      </c>
      <c r="V16" s="59">
        <v>1041687</v>
      </c>
      <c r="W16" s="59">
        <v>1629525</v>
      </c>
      <c r="X16" s="59">
        <v>-587838</v>
      </c>
      <c r="Y16" s="60">
        <v>-36.07</v>
      </c>
      <c r="Z16" s="61">
        <v>1629525</v>
      </c>
    </row>
    <row r="17" spans="1:26" ht="12.75">
      <c r="A17" s="57" t="s">
        <v>40</v>
      </c>
      <c r="B17" s="18">
        <v>33975547</v>
      </c>
      <c r="C17" s="18">
        <v>0</v>
      </c>
      <c r="D17" s="58">
        <v>19887303</v>
      </c>
      <c r="E17" s="59">
        <v>21094334</v>
      </c>
      <c r="F17" s="59">
        <v>527491</v>
      </c>
      <c r="G17" s="59">
        <v>2452945</v>
      </c>
      <c r="H17" s="59">
        <v>867765</v>
      </c>
      <c r="I17" s="59">
        <v>3848201</v>
      </c>
      <c r="J17" s="59">
        <v>1470154</v>
      </c>
      <c r="K17" s="59">
        <v>1285400</v>
      </c>
      <c r="L17" s="59">
        <v>2733324</v>
      </c>
      <c r="M17" s="59">
        <v>5488878</v>
      </c>
      <c r="N17" s="59">
        <v>0</v>
      </c>
      <c r="O17" s="59">
        <v>0</v>
      </c>
      <c r="P17" s="59">
        <v>0</v>
      </c>
      <c r="Q17" s="59">
        <v>0</v>
      </c>
      <c r="R17" s="59">
        <v>9803355</v>
      </c>
      <c r="S17" s="59">
        <v>806651</v>
      </c>
      <c r="T17" s="59">
        <v>0</v>
      </c>
      <c r="U17" s="59">
        <v>10610006</v>
      </c>
      <c r="V17" s="59">
        <v>19947085</v>
      </c>
      <c r="W17" s="59">
        <v>21300730</v>
      </c>
      <c r="X17" s="59">
        <v>-1353645</v>
      </c>
      <c r="Y17" s="60">
        <v>-6.35</v>
      </c>
      <c r="Z17" s="61">
        <v>21094334</v>
      </c>
    </row>
    <row r="18" spans="1:26" ht="12.75">
      <c r="A18" s="68" t="s">
        <v>41</v>
      </c>
      <c r="B18" s="69">
        <f>SUM(B11:B17)</f>
        <v>134492644</v>
      </c>
      <c r="C18" s="69">
        <f>SUM(C11:C17)</f>
        <v>0</v>
      </c>
      <c r="D18" s="70">
        <f aca="true" t="shared" si="1" ref="D18:Z18">SUM(D11:D17)</f>
        <v>103385482</v>
      </c>
      <c r="E18" s="71">
        <f t="shared" si="1"/>
        <v>99608954</v>
      </c>
      <c r="F18" s="71">
        <f t="shared" si="1"/>
        <v>4846096</v>
      </c>
      <c r="G18" s="71">
        <f t="shared" si="1"/>
        <v>6406150</v>
      </c>
      <c r="H18" s="71">
        <f t="shared" si="1"/>
        <v>1737290</v>
      </c>
      <c r="I18" s="71">
        <f t="shared" si="1"/>
        <v>12989536</v>
      </c>
      <c r="J18" s="71">
        <f t="shared" si="1"/>
        <v>5482675</v>
      </c>
      <c r="K18" s="71">
        <f t="shared" si="1"/>
        <v>5072006</v>
      </c>
      <c r="L18" s="71">
        <f t="shared" si="1"/>
        <v>20321918</v>
      </c>
      <c r="M18" s="71">
        <f t="shared" si="1"/>
        <v>30876599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26800773</v>
      </c>
      <c r="S18" s="71">
        <f t="shared" si="1"/>
        <v>4899499</v>
      </c>
      <c r="T18" s="71">
        <f t="shared" si="1"/>
        <v>0</v>
      </c>
      <c r="U18" s="71">
        <f t="shared" si="1"/>
        <v>31700272</v>
      </c>
      <c r="V18" s="71">
        <f t="shared" si="1"/>
        <v>75566407</v>
      </c>
      <c r="W18" s="71">
        <f t="shared" si="1"/>
        <v>102355720</v>
      </c>
      <c r="X18" s="71">
        <f t="shared" si="1"/>
        <v>-26789313</v>
      </c>
      <c r="Y18" s="66">
        <f>+IF(W18&lt;&gt;0,(X18/W18)*100,0)</f>
        <v>-26.1727561488503</v>
      </c>
      <c r="Z18" s="72">
        <f t="shared" si="1"/>
        <v>99608954</v>
      </c>
    </row>
    <row r="19" spans="1:26" ht="12.75">
      <c r="A19" s="68" t="s">
        <v>42</v>
      </c>
      <c r="B19" s="73">
        <f>+B10-B18</f>
        <v>-36739959</v>
      </c>
      <c r="C19" s="73">
        <f>+C10-C18</f>
        <v>0</v>
      </c>
      <c r="D19" s="74">
        <f aca="true" t="shared" si="2" ref="D19:Z19">+D10-D18</f>
        <v>3866333</v>
      </c>
      <c r="E19" s="75">
        <f t="shared" si="2"/>
        <v>7642867</v>
      </c>
      <c r="F19" s="75">
        <f t="shared" si="2"/>
        <v>-1662234</v>
      </c>
      <c r="G19" s="75">
        <f t="shared" si="2"/>
        <v>-5585025</v>
      </c>
      <c r="H19" s="75">
        <f t="shared" si="2"/>
        <v>2582898</v>
      </c>
      <c r="I19" s="75">
        <f t="shared" si="2"/>
        <v>-4664361</v>
      </c>
      <c r="J19" s="75">
        <f t="shared" si="2"/>
        <v>-1080335</v>
      </c>
      <c r="K19" s="75">
        <f t="shared" si="2"/>
        <v>1888516</v>
      </c>
      <c r="L19" s="75">
        <f t="shared" si="2"/>
        <v>-5714337</v>
      </c>
      <c r="M19" s="75">
        <f t="shared" si="2"/>
        <v>-4906156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-10607675</v>
      </c>
      <c r="S19" s="75">
        <f t="shared" si="2"/>
        <v>-1393781</v>
      </c>
      <c r="T19" s="75">
        <f t="shared" si="2"/>
        <v>0</v>
      </c>
      <c r="U19" s="75">
        <f t="shared" si="2"/>
        <v>-12001456</v>
      </c>
      <c r="V19" s="75">
        <f t="shared" si="2"/>
        <v>-21571973</v>
      </c>
      <c r="W19" s="75">
        <f>IF(E10=E18,0,W10-W18)</f>
        <v>7769732</v>
      </c>
      <c r="X19" s="75">
        <f t="shared" si="2"/>
        <v>-29341705</v>
      </c>
      <c r="Y19" s="76">
        <f>+IF(W19&lt;&gt;0,(X19/W19)*100,0)</f>
        <v>-377.6411464385129</v>
      </c>
      <c r="Z19" s="77">
        <f t="shared" si="2"/>
        <v>7642867</v>
      </c>
    </row>
    <row r="20" spans="1:26" ht="20.25">
      <c r="A20" s="78" t="s">
        <v>43</v>
      </c>
      <c r="B20" s="79">
        <v>2112883</v>
      </c>
      <c r="C20" s="79">
        <v>0</v>
      </c>
      <c r="D20" s="80">
        <v>17389003</v>
      </c>
      <c r="E20" s="81">
        <v>17389003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17389003</v>
      </c>
      <c r="X20" s="81">
        <v>-17389003</v>
      </c>
      <c r="Y20" s="82">
        <v>-100</v>
      </c>
      <c r="Z20" s="83">
        <v>17389003</v>
      </c>
    </row>
    <row r="21" spans="1:26" ht="41.25">
      <c r="A21" s="84" t="s">
        <v>115</v>
      </c>
      <c r="B21" s="85">
        <v>17594004</v>
      </c>
      <c r="C21" s="85">
        <v>0</v>
      </c>
      <c r="D21" s="86">
        <v>1</v>
      </c>
      <c r="E21" s="87">
        <v>2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2</v>
      </c>
      <c r="X21" s="87">
        <v>-2</v>
      </c>
      <c r="Y21" s="88">
        <v>-100</v>
      </c>
      <c r="Z21" s="89">
        <v>2</v>
      </c>
    </row>
    <row r="22" spans="1:26" ht="12.75">
      <c r="A22" s="90" t="s">
        <v>116</v>
      </c>
      <c r="B22" s="91">
        <f>SUM(B19:B21)</f>
        <v>-17033072</v>
      </c>
      <c r="C22" s="91">
        <f>SUM(C19:C21)</f>
        <v>0</v>
      </c>
      <c r="D22" s="92">
        <f aca="true" t="shared" si="3" ref="D22:Z22">SUM(D19:D21)</f>
        <v>21255337</v>
      </c>
      <c r="E22" s="93">
        <f t="shared" si="3"/>
        <v>25031872</v>
      </c>
      <c r="F22" s="93">
        <f t="shared" si="3"/>
        <v>-1662234</v>
      </c>
      <c r="G22" s="93">
        <f t="shared" si="3"/>
        <v>-5585025</v>
      </c>
      <c r="H22" s="93">
        <f t="shared" si="3"/>
        <v>2582898</v>
      </c>
      <c r="I22" s="93">
        <f t="shared" si="3"/>
        <v>-4664361</v>
      </c>
      <c r="J22" s="93">
        <f t="shared" si="3"/>
        <v>-1080335</v>
      </c>
      <c r="K22" s="93">
        <f t="shared" si="3"/>
        <v>1888516</v>
      </c>
      <c r="L22" s="93">
        <f t="shared" si="3"/>
        <v>-5714337</v>
      </c>
      <c r="M22" s="93">
        <f t="shared" si="3"/>
        <v>-4906156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-10607675</v>
      </c>
      <c r="S22" s="93">
        <f t="shared" si="3"/>
        <v>-1393781</v>
      </c>
      <c r="T22" s="93">
        <f t="shared" si="3"/>
        <v>0</v>
      </c>
      <c r="U22" s="93">
        <f t="shared" si="3"/>
        <v>-12001456</v>
      </c>
      <c r="V22" s="93">
        <f t="shared" si="3"/>
        <v>-21571973</v>
      </c>
      <c r="W22" s="93">
        <f t="shared" si="3"/>
        <v>25158737</v>
      </c>
      <c r="X22" s="93">
        <f t="shared" si="3"/>
        <v>-46730710</v>
      </c>
      <c r="Y22" s="94">
        <f>+IF(W22&lt;&gt;0,(X22/W22)*100,0)</f>
        <v>-185.74346558016802</v>
      </c>
      <c r="Z22" s="95">
        <f t="shared" si="3"/>
        <v>25031872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-17033072</v>
      </c>
      <c r="C24" s="73">
        <f>SUM(C22:C23)</f>
        <v>0</v>
      </c>
      <c r="D24" s="74">
        <f aca="true" t="shared" si="4" ref="D24:Z24">SUM(D22:D23)</f>
        <v>21255337</v>
      </c>
      <c r="E24" s="75">
        <f t="shared" si="4"/>
        <v>25031872</v>
      </c>
      <c r="F24" s="75">
        <f t="shared" si="4"/>
        <v>-1662234</v>
      </c>
      <c r="G24" s="75">
        <f t="shared" si="4"/>
        <v>-5585025</v>
      </c>
      <c r="H24" s="75">
        <f t="shared" si="4"/>
        <v>2582898</v>
      </c>
      <c r="I24" s="75">
        <f t="shared" si="4"/>
        <v>-4664361</v>
      </c>
      <c r="J24" s="75">
        <f t="shared" si="4"/>
        <v>-1080335</v>
      </c>
      <c r="K24" s="75">
        <f t="shared" si="4"/>
        <v>1888516</v>
      </c>
      <c r="L24" s="75">
        <f t="shared" si="4"/>
        <v>-5714337</v>
      </c>
      <c r="M24" s="75">
        <f t="shared" si="4"/>
        <v>-4906156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-10607675</v>
      </c>
      <c r="S24" s="75">
        <f t="shared" si="4"/>
        <v>-1393781</v>
      </c>
      <c r="T24" s="75">
        <f t="shared" si="4"/>
        <v>0</v>
      </c>
      <c r="U24" s="75">
        <f t="shared" si="4"/>
        <v>-12001456</v>
      </c>
      <c r="V24" s="75">
        <f t="shared" si="4"/>
        <v>-21571973</v>
      </c>
      <c r="W24" s="75">
        <f t="shared" si="4"/>
        <v>25158737</v>
      </c>
      <c r="X24" s="75">
        <f t="shared" si="4"/>
        <v>-46730710</v>
      </c>
      <c r="Y24" s="76">
        <f>+IF(W24&lt;&gt;0,(X24/W24)*100,0)</f>
        <v>-185.74346558016802</v>
      </c>
      <c r="Z24" s="77">
        <f t="shared" si="4"/>
        <v>25031872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767421808</v>
      </c>
      <c r="C27" s="21">
        <v>0</v>
      </c>
      <c r="D27" s="103">
        <v>19889003</v>
      </c>
      <c r="E27" s="104">
        <v>36103002</v>
      </c>
      <c r="F27" s="104">
        <v>2854027</v>
      </c>
      <c r="G27" s="104">
        <v>143700</v>
      </c>
      <c r="H27" s="104">
        <v>1074256</v>
      </c>
      <c r="I27" s="104">
        <v>4071983</v>
      </c>
      <c r="J27" s="104">
        <v>65002</v>
      </c>
      <c r="K27" s="104">
        <v>4879079</v>
      </c>
      <c r="L27" s="104">
        <v>4687387</v>
      </c>
      <c r="M27" s="104">
        <v>9631468</v>
      </c>
      <c r="N27" s="104">
        <v>0</v>
      </c>
      <c r="O27" s="104">
        <v>0</v>
      </c>
      <c r="P27" s="104">
        <v>0</v>
      </c>
      <c r="Q27" s="104">
        <v>0</v>
      </c>
      <c r="R27" s="104">
        <v>1984194</v>
      </c>
      <c r="S27" s="104">
        <v>0</v>
      </c>
      <c r="T27" s="104">
        <v>0</v>
      </c>
      <c r="U27" s="104">
        <v>1984194</v>
      </c>
      <c r="V27" s="104">
        <v>15687645</v>
      </c>
      <c r="W27" s="104">
        <v>36881124</v>
      </c>
      <c r="X27" s="104">
        <v>-21193479</v>
      </c>
      <c r="Y27" s="105">
        <v>-57.46</v>
      </c>
      <c r="Z27" s="106">
        <v>36103002</v>
      </c>
    </row>
    <row r="28" spans="1:26" ht="12.75">
      <c r="A28" s="107" t="s">
        <v>47</v>
      </c>
      <c r="B28" s="18">
        <v>0</v>
      </c>
      <c r="C28" s="18">
        <v>0</v>
      </c>
      <c r="D28" s="58">
        <v>19889003</v>
      </c>
      <c r="E28" s="59">
        <v>36103002</v>
      </c>
      <c r="F28" s="59">
        <v>2854027</v>
      </c>
      <c r="G28" s="59">
        <v>143700</v>
      </c>
      <c r="H28" s="59">
        <v>1074256</v>
      </c>
      <c r="I28" s="59">
        <v>4071983</v>
      </c>
      <c r="J28" s="59">
        <v>65002</v>
      </c>
      <c r="K28" s="59">
        <v>4879079</v>
      </c>
      <c r="L28" s="59">
        <v>4687387</v>
      </c>
      <c r="M28" s="59">
        <v>9631468</v>
      </c>
      <c r="N28" s="59">
        <v>0</v>
      </c>
      <c r="O28" s="59">
        <v>0</v>
      </c>
      <c r="P28" s="59">
        <v>0</v>
      </c>
      <c r="Q28" s="59">
        <v>0</v>
      </c>
      <c r="R28" s="59">
        <v>1984194</v>
      </c>
      <c r="S28" s="59">
        <v>0</v>
      </c>
      <c r="T28" s="59">
        <v>0</v>
      </c>
      <c r="U28" s="59">
        <v>1984194</v>
      </c>
      <c r="V28" s="59">
        <v>15687645</v>
      </c>
      <c r="W28" s="59">
        <v>36881124</v>
      </c>
      <c r="X28" s="59">
        <v>-21193479</v>
      </c>
      <c r="Y28" s="60">
        <v>-57.46</v>
      </c>
      <c r="Z28" s="61">
        <v>36103002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19889003</v>
      </c>
      <c r="E32" s="104">
        <f t="shared" si="5"/>
        <v>36103002</v>
      </c>
      <c r="F32" s="104">
        <f t="shared" si="5"/>
        <v>2854027</v>
      </c>
      <c r="G32" s="104">
        <f t="shared" si="5"/>
        <v>143700</v>
      </c>
      <c r="H32" s="104">
        <f t="shared" si="5"/>
        <v>1074256</v>
      </c>
      <c r="I32" s="104">
        <f t="shared" si="5"/>
        <v>4071983</v>
      </c>
      <c r="J32" s="104">
        <f t="shared" si="5"/>
        <v>65002</v>
      </c>
      <c r="K32" s="104">
        <f t="shared" si="5"/>
        <v>4879079</v>
      </c>
      <c r="L32" s="104">
        <f t="shared" si="5"/>
        <v>4687387</v>
      </c>
      <c r="M32" s="104">
        <f t="shared" si="5"/>
        <v>9631468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1984194</v>
      </c>
      <c r="S32" s="104">
        <f t="shared" si="5"/>
        <v>0</v>
      </c>
      <c r="T32" s="104">
        <f t="shared" si="5"/>
        <v>0</v>
      </c>
      <c r="U32" s="104">
        <f t="shared" si="5"/>
        <v>1984194</v>
      </c>
      <c r="V32" s="104">
        <f t="shared" si="5"/>
        <v>15687645</v>
      </c>
      <c r="W32" s="104">
        <f t="shared" si="5"/>
        <v>36881124</v>
      </c>
      <c r="X32" s="104">
        <f t="shared" si="5"/>
        <v>-21193479</v>
      </c>
      <c r="Y32" s="105">
        <f>+IF(W32&lt;&gt;0,(X32/W32)*100,0)</f>
        <v>-57.46429799699163</v>
      </c>
      <c r="Z32" s="106">
        <f t="shared" si="5"/>
        <v>36103002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56039791</v>
      </c>
      <c r="C35" s="18">
        <v>0</v>
      </c>
      <c r="D35" s="58">
        <v>14741426</v>
      </c>
      <c r="E35" s="59">
        <v>14741477</v>
      </c>
      <c r="F35" s="59">
        <v>-10904354</v>
      </c>
      <c r="G35" s="59">
        <v>-10916190</v>
      </c>
      <c r="H35" s="59">
        <v>4521527</v>
      </c>
      <c r="I35" s="59">
        <v>-17299017</v>
      </c>
      <c r="J35" s="59">
        <v>-1495163</v>
      </c>
      <c r="K35" s="59">
        <v>5333930</v>
      </c>
      <c r="L35" s="59">
        <v>14156705</v>
      </c>
      <c r="M35" s="59">
        <v>17995472</v>
      </c>
      <c r="N35" s="59">
        <v>0</v>
      </c>
      <c r="O35" s="59">
        <v>0</v>
      </c>
      <c r="P35" s="59">
        <v>0</v>
      </c>
      <c r="Q35" s="59">
        <v>0</v>
      </c>
      <c r="R35" s="59">
        <v>-6547925</v>
      </c>
      <c r="S35" s="59">
        <v>-3407157</v>
      </c>
      <c r="T35" s="59">
        <v>0</v>
      </c>
      <c r="U35" s="59">
        <v>-9955082</v>
      </c>
      <c r="V35" s="59">
        <v>-9258627</v>
      </c>
      <c r="W35" s="59">
        <v>17921729</v>
      </c>
      <c r="X35" s="59">
        <v>-27180356</v>
      </c>
      <c r="Y35" s="60">
        <v>-151.66</v>
      </c>
      <c r="Z35" s="61">
        <v>14741477</v>
      </c>
    </row>
    <row r="36" spans="1:26" ht="12.75">
      <c r="A36" s="57" t="s">
        <v>53</v>
      </c>
      <c r="B36" s="18">
        <v>236573151</v>
      </c>
      <c r="C36" s="18">
        <v>0</v>
      </c>
      <c r="D36" s="58">
        <v>444191603</v>
      </c>
      <c r="E36" s="59">
        <v>460405602</v>
      </c>
      <c r="F36" s="59">
        <v>2854027</v>
      </c>
      <c r="G36" s="59">
        <v>143700</v>
      </c>
      <c r="H36" s="59">
        <v>1074256</v>
      </c>
      <c r="I36" s="59">
        <v>4071983</v>
      </c>
      <c r="J36" s="59">
        <v>65002</v>
      </c>
      <c r="K36" s="59">
        <v>4879079</v>
      </c>
      <c r="L36" s="59">
        <v>4687387</v>
      </c>
      <c r="M36" s="59">
        <v>9631468</v>
      </c>
      <c r="N36" s="59">
        <v>0</v>
      </c>
      <c r="O36" s="59">
        <v>0</v>
      </c>
      <c r="P36" s="59">
        <v>0</v>
      </c>
      <c r="Q36" s="59">
        <v>0</v>
      </c>
      <c r="R36" s="59">
        <v>1984194</v>
      </c>
      <c r="S36" s="59">
        <v>0</v>
      </c>
      <c r="T36" s="59">
        <v>0</v>
      </c>
      <c r="U36" s="59">
        <v>1984194</v>
      </c>
      <c r="V36" s="59">
        <v>15687645</v>
      </c>
      <c r="W36" s="59">
        <v>460225846</v>
      </c>
      <c r="X36" s="59">
        <v>-444538201</v>
      </c>
      <c r="Y36" s="60">
        <v>-96.59</v>
      </c>
      <c r="Z36" s="61">
        <v>460405602</v>
      </c>
    </row>
    <row r="37" spans="1:26" ht="12.75">
      <c r="A37" s="57" t="s">
        <v>54</v>
      </c>
      <c r="B37" s="18">
        <v>124915876</v>
      </c>
      <c r="C37" s="18">
        <v>0</v>
      </c>
      <c r="D37" s="58">
        <v>23763135</v>
      </c>
      <c r="E37" s="59">
        <v>24651655</v>
      </c>
      <c r="F37" s="59">
        <v>-6307969</v>
      </c>
      <c r="G37" s="59">
        <v>-5187465</v>
      </c>
      <c r="H37" s="59">
        <v>3012885</v>
      </c>
      <c r="I37" s="59">
        <v>-8482549</v>
      </c>
      <c r="J37" s="59">
        <v>-349826</v>
      </c>
      <c r="K37" s="59">
        <v>8324493</v>
      </c>
      <c r="L37" s="59">
        <v>24558429</v>
      </c>
      <c r="M37" s="59">
        <v>32533096</v>
      </c>
      <c r="N37" s="59">
        <v>0</v>
      </c>
      <c r="O37" s="59">
        <v>0</v>
      </c>
      <c r="P37" s="59">
        <v>0</v>
      </c>
      <c r="Q37" s="59">
        <v>0</v>
      </c>
      <c r="R37" s="59">
        <v>6041187</v>
      </c>
      <c r="S37" s="59">
        <v>-2014061</v>
      </c>
      <c r="T37" s="59">
        <v>0</v>
      </c>
      <c r="U37" s="59">
        <v>4027126</v>
      </c>
      <c r="V37" s="59">
        <v>28077673</v>
      </c>
      <c r="W37" s="59">
        <v>27525286</v>
      </c>
      <c r="X37" s="59">
        <v>552387</v>
      </c>
      <c r="Y37" s="60">
        <v>2.01</v>
      </c>
      <c r="Z37" s="61">
        <v>24651655</v>
      </c>
    </row>
    <row r="38" spans="1:26" ht="12.75">
      <c r="A38" s="57" t="s">
        <v>55</v>
      </c>
      <c r="B38" s="18">
        <v>36310250</v>
      </c>
      <c r="C38" s="18">
        <v>0</v>
      </c>
      <c r="D38" s="58">
        <v>9122087</v>
      </c>
      <c r="E38" s="59">
        <v>9122087</v>
      </c>
      <c r="F38" s="59">
        <v>-80066</v>
      </c>
      <c r="G38" s="59">
        <v>0</v>
      </c>
      <c r="H38" s="59">
        <v>0</v>
      </c>
      <c r="I38" s="59">
        <v>-80066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2757</v>
      </c>
      <c r="S38" s="59">
        <v>685</v>
      </c>
      <c r="T38" s="59">
        <v>0</v>
      </c>
      <c r="U38" s="59">
        <v>3442</v>
      </c>
      <c r="V38" s="59">
        <v>-76624</v>
      </c>
      <c r="W38" s="59">
        <v>9122087</v>
      </c>
      <c r="X38" s="59">
        <v>-9198711</v>
      </c>
      <c r="Y38" s="60">
        <v>-100.84</v>
      </c>
      <c r="Z38" s="61">
        <v>9122087</v>
      </c>
    </row>
    <row r="39" spans="1:26" ht="12.75">
      <c r="A39" s="57" t="s">
        <v>56</v>
      </c>
      <c r="B39" s="18">
        <v>148419888</v>
      </c>
      <c r="C39" s="18">
        <v>0</v>
      </c>
      <c r="D39" s="58">
        <v>432375264</v>
      </c>
      <c r="E39" s="59">
        <v>416341465</v>
      </c>
      <c r="F39" s="59">
        <v>-58</v>
      </c>
      <c r="G39" s="59">
        <v>0</v>
      </c>
      <c r="H39" s="59">
        <v>0</v>
      </c>
      <c r="I39" s="59">
        <v>-58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-58</v>
      </c>
      <c r="W39" s="59">
        <v>416341465</v>
      </c>
      <c r="X39" s="59">
        <v>-416341523</v>
      </c>
      <c r="Y39" s="60">
        <v>-100</v>
      </c>
      <c r="Z39" s="61">
        <v>416341465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-83974847</v>
      </c>
      <c r="C42" s="18">
        <v>0</v>
      </c>
      <c r="D42" s="58">
        <v>18455177</v>
      </c>
      <c r="E42" s="59">
        <v>-80407636</v>
      </c>
      <c r="F42" s="59">
        <v>-4626118</v>
      </c>
      <c r="G42" s="59">
        <v>-6242900</v>
      </c>
      <c r="H42" s="59">
        <v>-1610724</v>
      </c>
      <c r="I42" s="59">
        <v>-12479742</v>
      </c>
      <c r="J42" s="59">
        <v>-5199180</v>
      </c>
      <c r="K42" s="59">
        <v>-4769023</v>
      </c>
      <c r="L42" s="59">
        <v>-18674494</v>
      </c>
      <c r="M42" s="59">
        <v>-28642697</v>
      </c>
      <c r="N42" s="59">
        <v>0</v>
      </c>
      <c r="O42" s="59">
        <v>0</v>
      </c>
      <c r="P42" s="59">
        <v>0</v>
      </c>
      <c r="Q42" s="59">
        <v>0</v>
      </c>
      <c r="R42" s="59">
        <v>-25972241</v>
      </c>
      <c r="S42" s="59">
        <v>-4688784</v>
      </c>
      <c r="T42" s="59">
        <v>0</v>
      </c>
      <c r="U42" s="59">
        <v>-30661025</v>
      </c>
      <c r="V42" s="59">
        <v>-71783464</v>
      </c>
      <c r="W42" s="59">
        <v>-83154402</v>
      </c>
      <c r="X42" s="59">
        <v>11370938</v>
      </c>
      <c r="Y42" s="60">
        <v>-13.67</v>
      </c>
      <c r="Z42" s="61">
        <v>-80407636</v>
      </c>
    </row>
    <row r="43" spans="1:26" ht="12.75">
      <c r="A43" s="57" t="s">
        <v>59</v>
      </c>
      <c r="B43" s="18">
        <v>113363</v>
      </c>
      <c r="C43" s="18">
        <v>0</v>
      </c>
      <c r="D43" s="58">
        <v>-113367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-113367</v>
      </c>
      <c r="X43" s="59">
        <v>113367</v>
      </c>
      <c r="Y43" s="60">
        <v>-100</v>
      </c>
      <c r="Z43" s="61">
        <v>0</v>
      </c>
    </row>
    <row r="44" spans="1:26" ht="12.75">
      <c r="A44" s="57" t="s">
        <v>60</v>
      </c>
      <c r="B44" s="18">
        <v>2274870</v>
      </c>
      <c r="C44" s="18">
        <v>0</v>
      </c>
      <c r="D44" s="58">
        <v>-826582</v>
      </c>
      <c r="E44" s="59">
        <v>888520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10936</v>
      </c>
      <c r="M44" s="59">
        <v>10936</v>
      </c>
      <c r="N44" s="59">
        <v>-10936</v>
      </c>
      <c r="O44" s="59">
        <v>0</v>
      </c>
      <c r="P44" s="59">
        <v>0</v>
      </c>
      <c r="Q44" s="59">
        <v>-10936</v>
      </c>
      <c r="R44" s="59">
        <v>19872</v>
      </c>
      <c r="S44" s="59">
        <v>-18744</v>
      </c>
      <c r="T44" s="59">
        <v>-1128</v>
      </c>
      <c r="U44" s="59">
        <v>0</v>
      </c>
      <c r="V44" s="59">
        <v>0</v>
      </c>
      <c r="W44" s="59">
        <v>1019815</v>
      </c>
      <c r="X44" s="59">
        <v>-1019815</v>
      </c>
      <c r="Y44" s="60">
        <v>-100</v>
      </c>
      <c r="Z44" s="61">
        <v>888520</v>
      </c>
    </row>
    <row r="45" spans="1:26" ht="12.75">
      <c r="A45" s="68" t="s">
        <v>61</v>
      </c>
      <c r="B45" s="21">
        <v>-62337311</v>
      </c>
      <c r="C45" s="21">
        <v>0</v>
      </c>
      <c r="D45" s="103">
        <v>17515254</v>
      </c>
      <c r="E45" s="104">
        <v>-79519090</v>
      </c>
      <c r="F45" s="104">
        <v>-4626118</v>
      </c>
      <c r="G45" s="104">
        <f>+F45+G42+G43+G44+G83</f>
        <v>-10869018</v>
      </c>
      <c r="H45" s="104">
        <f>+G45+H42+H43+H44+H83</f>
        <v>-12479742</v>
      </c>
      <c r="I45" s="104">
        <f>+H45</f>
        <v>-12479742</v>
      </c>
      <c r="J45" s="104">
        <f>+H45+J42+J43+J44+J83</f>
        <v>-17678922</v>
      </c>
      <c r="K45" s="104">
        <f>+J45+K42+K43+K44+K83</f>
        <v>-22447945</v>
      </c>
      <c r="L45" s="104">
        <f>+K45+L42+L43+L44+L83</f>
        <v>-41111503</v>
      </c>
      <c r="M45" s="104">
        <f>+L45</f>
        <v>-41111503</v>
      </c>
      <c r="N45" s="104">
        <f>+L45+N42+N43+N44+N83</f>
        <v>-41122439</v>
      </c>
      <c r="O45" s="104">
        <f>+N45+O42+O43+O44+O83</f>
        <v>-41122439</v>
      </c>
      <c r="P45" s="104">
        <f>+O45+P42+P43+P44+P83</f>
        <v>-41122439</v>
      </c>
      <c r="Q45" s="104">
        <f>+P45</f>
        <v>-41122439</v>
      </c>
      <c r="R45" s="104">
        <f>+P45+R42+R43+R44+R83</f>
        <v>-67074158</v>
      </c>
      <c r="S45" s="104">
        <f>+R45+S42+S43+S44+S83</f>
        <v>-71781686</v>
      </c>
      <c r="T45" s="104">
        <f>+S45+T42+T43+T44+T83</f>
        <v>-71782814</v>
      </c>
      <c r="U45" s="104">
        <f>+T45</f>
        <v>-71782814</v>
      </c>
      <c r="V45" s="104">
        <f>+U45</f>
        <v>-71782814</v>
      </c>
      <c r="W45" s="104">
        <f>+W83+W42+W43+W44</f>
        <v>-82247928</v>
      </c>
      <c r="X45" s="104">
        <f>+V45-W45</f>
        <v>10465114</v>
      </c>
      <c r="Y45" s="105">
        <f>+IF(W45&lt;&gt;0,+(X45/W45)*100,0)</f>
        <v>-12.723863390212092</v>
      </c>
      <c r="Z45" s="106">
        <v>-79519090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82.4158981509436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153.7138980147616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12231601</v>
      </c>
      <c r="C68" s="18">
        <v>0</v>
      </c>
      <c r="D68" s="19">
        <v>13835219</v>
      </c>
      <c r="E68" s="20">
        <v>13835220</v>
      </c>
      <c r="F68" s="20">
        <v>0</v>
      </c>
      <c r="G68" s="20">
        <v>5863</v>
      </c>
      <c r="H68" s="20">
        <v>1366883</v>
      </c>
      <c r="I68" s="20">
        <v>1372746</v>
      </c>
      <c r="J68" s="20">
        <v>1405234</v>
      </c>
      <c r="K68" s="20">
        <v>1532416</v>
      </c>
      <c r="L68" s="20">
        <v>2622471</v>
      </c>
      <c r="M68" s="20">
        <v>5560121</v>
      </c>
      <c r="N68" s="20">
        <v>0</v>
      </c>
      <c r="O68" s="20">
        <v>0</v>
      </c>
      <c r="P68" s="20">
        <v>0</v>
      </c>
      <c r="Q68" s="20">
        <v>0</v>
      </c>
      <c r="R68" s="20">
        <v>-9825</v>
      </c>
      <c r="S68" s="20">
        <v>-6512</v>
      </c>
      <c r="T68" s="20">
        <v>0</v>
      </c>
      <c r="U68" s="20">
        <v>-16337</v>
      </c>
      <c r="V68" s="20">
        <v>6916530</v>
      </c>
      <c r="W68" s="20">
        <v>13835220</v>
      </c>
      <c r="X68" s="20">
        <v>0</v>
      </c>
      <c r="Y68" s="19">
        <v>0</v>
      </c>
      <c r="Z68" s="22">
        <v>13835220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18234887</v>
      </c>
      <c r="C70" s="18">
        <v>0</v>
      </c>
      <c r="D70" s="19">
        <v>19316874</v>
      </c>
      <c r="E70" s="20">
        <v>19316876</v>
      </c>
      <c r="F70" s="20">
        <v>1307302</v>
      </c>
      <c r="G70" s="20">
        <v>-3931</v>
      </c>
      <c r="H70" s="20">
        <v>1192636</v>
      </c>
      <c r="I70" s="20">
        <v>2496007</v>
      </c>
      <c r="J70" s="20">
        <v>1224861</v>
      </c>
      <c r="K70" s="20">
        <v>1415395</v>
      </c>
      <c r="L70" s="20">
        <v>2713011</v>
      </c>
      <c r="M70" s="20">
        <v>5353267</v>
      </c>
      <c r="N70" s="20">
        <v>0</v>
      </c>
      <c r="O70" s="20">
        <v>0</v>
      </c>
      <c r="P70" s="20">
        <v>0</v>
      </c>
      <c r="Q70" s="20">
        <v>0</v>
      </c>
      <c r="R70" s="20">
        <v>6916447</v>
      </c>
      <c r="S70" s="20">
        <v>1426777</v>
      </c>
      <c r="T70" s="20">
        <v>0</v>
      </c>
      <c r="U70" s="20">
        <v>8343224</v>
      </c>
      <c r="V70" s="20">
        <v>16192498</v>
      </c>
      <c r="W70" s="20">
        <v>20274753</v>
      </c>
      <c r="X70" s="20">
        <v>0</v>
      </c>
      <c r="Y70" s="19">
        <v>0</v>
      </c>
      <c r="Z70" s="22">
        <v>19316876</v>
      </c>
    </row>
    <row r="71" spans="1:26" ht="12.75" hidden="1">
      <c r="A71" s="38" t="s">
        <v>67</v>
      </c>
      <c r="B71" s="18">
        <v>12335684</v>
      </c>
      <c r="C71" s="18">
        <v>0</v>
      </c>
      <c r="D71" s="19">
        <v>14268291</v>
      </c>
      <c r="E71" s="20">
        <v>14268292</v>
      </c>
      <c r="F71" s="20">
        <v>1291687</v>
      </c>
      <c r="G71" s="20">
        <v>8535</v>
      </c>
      <c r="H71" s="20">
        <v>1172742</v>
      </c>
      <c r="I71" s="20">
        <v>2472964</v>
      </c>
      <c r="J71" s="20">
        <v>987345</v>
      </c>
      <c r="K71" s="20">
        <v>2171188</v>
      </c>
      <c r="L71" s="20">
        <v>2636002</v>
      </c>
      <c r="M71" s="20">
        <v>5794535</v>
      </c>
      <c r="N71" s="20">
        <v>0</v>
      </c>
      <c r="O71" s="20">
        <v>0</v>
      </c>
      <c r="P71" s="20">
        <v>0</v>
      </c>
      <c r="Q71" s="20">
        <v>0</v>
      </c>
      <c r="R71" s="20">
        <v>5536030</v>
      </c>
      <c r="S71" s="20">
        <v>1230745</v>
      </c>
      <c r="T71" s="20">
        <v>0</v>
      </c>
      <c r="U71" s="20">
        <v>6766775</v>
      </c>
      <c r="V71" s="20">
        <v>15034274</v>
      </c>
      <c r="W71" s="20">
        <v>14268292</v>
      </c>
      <c r="X71" s="20">
        <v>0</v>
      </c>
      <c r="Y71" s="19">
        <v>0</v>
      </c>
      <c r="Z71" s="22">
        <v>14268292</v>
      </c>
    </row>
    <row r="72" spans="1:26" ht="12.75" hidden="1">
      <c r="A72" s="38" t="s">
        <v>68</v>
      </c>
      <c r="B72" s="18">
        <v>6754219</v>
      </c>
      <c r="C72" s="18">
        <v>0</v>
      </c>
      <c r="D72" s="19">
        <v>4687731</v>
      </c>
      <c r="E72" s="20">
        <v>4687731</v>
      </c>
      <c r="F72" s="20">
        <v>458821</v>
      </c>
      <c r="G72" s="20">
        <v>79943</v>
      </c>
      <c r="H72" s="20">
        <v>458165</v>
      </c>
      <c r="I72" s="20">
        <v>996929</v>
      </c>
      <c r="J72" s="20">
        <v>685409</v>
      </c>
      <c r="K72" s="20">
        <v>1157652</v>
      </c>
      <c r="L72" s="20">
        <v>786428</v>
      </c>
      <c r="M72" s="20">
        <v>2629489</v>
      </c>
      <c r="N72" s="20">
        <v>0</v>
      </c>
      <c r="O72" s="20">
        <v>0</v>
      </c>
      <c r="P72" s="20">
        <v>0</v>
      </c>
      <c r="Q72" s="20">
        <v>0</v>
      </c>
      <c r="R72" s="20">
        <v>1734448</v>
      </c>
      <c r="S72" s="20">
        <v>442680</v>
      </c>
      <c r="T72" s="20">
        <v>0</v>
      </c>
      <c r="U72" s="20">
        <v>2177128</v>
      </c>
      <c r="V72" s="20">
        <v>5803546</v>
      </c>
      <c r="W72" s="20">
        <v>4687731</v>
      </c>
      <c r="X72" s="20">
        <v>0</v>
      </c>
      <c r="Y72" s="19">
        <v>0</v>
      </c>
      <c r="Z72" s="22">
        <v>4687731</v>
      </c>
    </row>
    <row r="73" spans="1:26" ht="12.75" hidden="1">
      <c r="A73" s="38" t="s">
        <v>69</v>
      </c>
      <c r="B73" s="18">
        <v>1928056</v>
      </c>
      <c r="C73" s="18">
        <v>0</v>
      </c>
      <c r="D73" s="19">
        <v>1944137</v>
      </c>
      <c r="E73" s="20">
        <v>1944137</v>
      </c>
      <c r="F73" s="20">
        <v>41132</v>
      </c>
      <c r="G73" s="20">
        <v>7640</v>
      </c>
      <c r="H73" s="20">
        <v>36978</v>
      </c>
      <c r="I73" s="20">
        <v>85750</v>
      </c>
      <c r="J73" s="20">
        <v>-13802</v>
      </c>
      <c r="K73" s="20">
        <v>592326</v>
      </c>
      <c r="L73" s="20">
        <v>338444</v>
      </c>
      <c r="M73" s="20">
        <v>916968</v>
      </c>
      <c r="N73" s="20">
        <v>0</v>
      </c>
      <c r="O73" s="20">
        <v>0</v>
      </c>
      <c r="P73" s="20">
        <v>0</v>
      </c>
      <c r="Q73" s="20">
        <v>0</v>
      </c>
      <c r="R73" s="20">
        <v>723951</v>
      </c>
      <c r="S73" s="20">
        <v>183717</v>
      </c>
      <c r="T73" s="20">
        <v>0</v>
      </c>
      <c r="U73" s="20">
        <v>907668</v>
      </c>
      <c r="V73" s="20">
        <v>1910386</v>
      </c>
      <c r="W73" s="20">
        <v>1944137</v>
      </c>
      <c r="X73" s="20">
        <v>0</v>
      </c>
      <c r="Y73" s="19">
        <v>0</v>
      </c>
      <c r="Z73" s="22">
        <v>1944137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1771799</v>
      </c>
      <c r="C75" s="27">
        <v>0</v>
      </c>
      <c r="D75" s="28">
        <v>1707673</v>
      </c>
      <c r="E75" s="29">
        <v>1707673</v>
      </c>
      <c r="F75" s="29">
        <v>0</v>
      </c>
      <c r="G75" s="29">
        <v>0</v>
      </c>
      <c r="H75" s="29">
        <v>17992</v>
      </c>
      <c r="I75" s="29">
        <v>17992</v>
      </c>
      <c r="J75" s="29">
        <v>139</v>
      </c>
      <c r="K75" s="29">
        <v>0</v>
      </c>
      <c r="L75" s="29">
        <v>0</v>
      </c>
      <c r="M75" s="29">
        <v>139</v>
      </c>
      <c r="N75" s="29">
        <v>0</v>
      </c>
      <c r="O75" s="29">
        <v>0</v>
      </c>
      <c r="P75" s="29">
        <v>0</v>
      </c>
      <c r="Q75" s="29">
        <v>0</v>
      </c>
      <c r="R75" s="29">
        <v>716789</v>
      </c>
      <c r="S75" s="29">
        <v>177497</v>
      </c>
      <c r="T75" s="29">
        <v>0</v>
      </c>
      <c r="U75" s="29">
        <v>894286</v>
      </c>
      <c r="V75" s="29">
        <v>912417</v>
      </c>
      <c r="W75" s="29">
        <v>2665550</v>
      </c>
      <c r="X75" s="29">
        <v>0</v>
      </c>
      <c r="Y75" s="28">
        <v>0</v>
      </c>
      <c r="Z75" s="30">
        <v>1707673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11402420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29692720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19249303</v>
      </c>
      <c r="C83" s="18"/>
      <c r="D83" s="19">
        <v>26</v>
      </c>
      <c r="E83" s="20">
        <v>26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>
        <v>650</v>
      </c>
      <c r="S83" s="20"/>
      <c r="T83" s="20"/>
      <c r="U83" s="20">
        <v>650</v>
      </c>
      <c r="V83" s="20"/>
      <c r="W83" s="20">
        <v>26</v>
      </c>
      <c r="X83" s="20"/>
      <c r="Y83" s="19"/>
      <c r="Z83" s="22">
        <v>26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14756466</v>
      </c>
      <c r="C5" s="18">
        <v>0</v>
      </c>
      <c r="D5" s="58">
        <v>37308475</v>
      </c>
      <c r="E5" s="59">
        <v>21506540</v>
      </c>
      <c r="F5" s="59">
        <v>0</v>
      </c>
      <c r="G5" s="59">
        <v>0</v>
      </c>
      <c r="H5" s="59">
        <v>0</v>
      </c>
      <c r="I5" s="59">
        <v>0</v>
      </c>
      <c r="J5" s="59">
        <v>126837</v>
      </c>
      <c r="K5" s="59">
        <v>0</v>
      </c>
      <c r="L5" s="59">
        <v>0</v>
      </c>
      <c r="M5" s="59">
        <v>126837</v>
      </c>
      <c r="N5" s="59">
        <v>0</v>
      </c>
      <c r="O5" s="59">
        <v>80435763</v>
      </c>
      <c r="P5" s="59">
        <v>0</v>
      </c>
      <c r="Q5" s="59">
        <v>80435763</v>
      </c>
      <c r="R5" s="59">
        <v>2660640</v>
      </c>
      <c r="S5" s="59">
        <v>3029</v>
      </c>
      <c r="T5" s="59">
        <v>0</v>
      </c>
      <c r="U5" s="59">
        <v>2663669</v>
      </c>
      <c r="V5" s="59">
        <v>83226269</v>
      </c>
      <c r="W5" s="59">
        <v>21506540</v>
      </c>
      <c r="X5" s="59">
        <v>61719729</v>
      </c>
      <c r="Y5" s="60">
        <v>286.98</v>
      </c>
      <c r="Z5" s="61">
        <v>21506540</v>
      </c>
    </row>
    <row r="6" spans="1:26" ht="12.75">
      <c r="A6" s="57" t="s">
        <v>32</v>
      </c>
      <c r="B6" s="18">
        <v>11661798</v>
      </c>
      <c r="C6" s="18">
        <v>0</v>
      </c>
      <c r="D6" s="58">
        <v>21507883</v>
      </c>
      <c r="E6" s="59">
        <v>9887214</v>
      </c>
      <c r="F6" s="59">
        <v>0</v>
      </c>
      <c r="G6" s="59">
        <v>0</v>
      </c>
      <c r="H6" s="59">
        <v>0</v>
      </c>
      <c r="I6" s="59">
        <v>0</v>
      </c>
      <c r="J6" s="59">
        <v>7666275</v>
      </c>
      <c r="K6" s="59">
        <v>4113661</v>
      </c>
      <c r="L6" s="59">
        <v>1618003</v>
      </c>
      <c r="M6" s="59">
        <v>13397939</v>
      </c>
      <c r="N6" s="59">
        <v>1600085</v>
      </c>
      <c r="O6" s="59">
        <v>1821084</v>
      </c>
      <c r="P6" s="59">
        <v>0</v>
      </c>
      <c r="Q6" s="59">
        <v>3421169</v>
      </c>
      <c r="R6" s="59">
        <v>3189391</v>
      </c>
      <c r="S6" s="59">
        <v>1582845</v>
      </c>
      <c r="T6" s="59">
        <v>0</v>
      </c>
      <c r="U6" s="59">
        <v>4772236</v>
      </c>
      <c r="V6" s="59">
        <v>21591344</v>
      </c>
      <c r="W6" s="59">
        <v>9887214</v>
      </c>
      <c r="X6" s="59">
        <v>11704130</v>
      </c>
      <c r="Y6" s="60">
        <v>118.38</v>
      </c>
      <c r="Z6" s="61">
        <v>9887214</v>
      </c>
    </row>
    <row r="7" spans="1:26" ht="12.75">
      <c r="A7" s="57" t="s">
        <v>33</v>
      </c>
      <c r="B7" s="18">
        <v>1517713</v>
      </c>
      <c r="C7" s="18">
        <v>0</v>
      </c>
      <c r="D7" s="58">
        <v>500000</v>
      </c>
      <c r="E7" s="59">
        <v>500000</v>
      </c>
      <c r="F7" s="59">
        <v>0</v>
      </c>
      <c r="G7" s="59">
        <v>0</v>
      </c>
      <c r="H7" s="59">
        <v>0</v>
      </c>
      <c r="I7" s="59">
        <v>0</v>
      </c>
      <c r="J7" s="59">
        <v>270001</v>
      </c>
      <c r="K7" s="59">
        <v>49360</v>
      </c>
      <c r="L7" s="59">
        <v>21804</v>
      </c>
      <c r="M7" s="59">
        <v>341165</v>
      </c>
      <c r="N7" s="59">
        <v>0</v>
      </c>
      <c r="O7" s="59">
        <v>77930</v>
      </c>
      <c r="P7" s="59">
        <v>0</v>
      </c>
      <c r="Q7" s="59">
        <v>77930</v>
      </c>
      <c r="R7" s="59">
        <v>97849</v>
      </c>
      <c r="S7" s="59">
        <v>0</v>
      </c>
      <c r="T7" s="59">
        <v>0</v>
      </c>
      <c r="U7" s="59">
        <v>97849</v>
      </c>
      <c r="V7" s="59">
        <v>516944</v>
      </c>
      <c r="W7" s="59">
        <v>500000</v>
      </c>
      <c r="X7" s="59">
        <v>16944</v>
      </c>
      <c r="Y7" s="60">
        <v>3.39</v>
      </c>
      <c r="Z7" s="61">
        <v>500000</v>
      </c>
    </row>
    <row r="8" spans="1:26" ht="12.75">
      <c r="A8" s="57" t="s">
        <v>34</v>
      </c>
      <c r="B8" s="18">
        <v>140336169</v>
      </c>
      <c r="C8" s="18">
        <v>0</v>
      </c>
      <c r="D8" s="58">
        <v>151082130</v>
      </c>
      <c r="E8" s="59">
        <v>146869690</v>
      </c>
      <c r="F8" s="59">
        <v>0</v>
      </c>
      <c r="G8" s="59">
        <v>0</v>
      </c>
      <c r="H8" s="59">
        <v>0</v>
      </c>
      <c r="I8" s="59">
        <v>0</v>
      </c>
      <c r="J8" s="59">
        <v>63385182</v>
      </c>
      <c r="K8" s="59">
        <v>0</v>
      </c>
      <c r="L8" s="59">
        <v>42647000</v>
      </c>
      <c r="M8" s="59">
        <v>106032182</v>
      </c>
      <c r="N8" s="59">
        <v>-896424</v>
      </c>
      <c r="O8" s="59">
        <v>1489450</v>
      </c>
      <c r="P8" s="59">
        <v>0</v>
      </c>
      <c r="Q8" s="59">
        <v>593026</v>
      </c>
      <c r="R8" s="59">
        <v>-4809884</v>
      </c>
      <c r="S8" s="59">
        <v>0</v>
      </c>
      <c r="T8" s="59">
        <v>0</v>
      </c>
      <c r="U8" s="59">
        <v>-4809884</v>
      </c>
      <c r="V8" s="59">
        <v>101815324</v>
      </c>
      <c r="W8" s="59">
        <v>146869690</v>
      </c>
      <c r="X8" s="59">
        <v>-45054366</v>
      </c>
      <c r="Y8" s="60">
        <v>-30.68</v>
      </c>
      <c r="Z8" s="61">
        <v>146869690</v>
      </c>
    </row>
    <row r="9" spans="1:26" ht="12.75">
      <c r="A9" s="57" t="s">
        <v>35</v>
      </c>
      <c r="B9" s="18">
        <v>17771486</v>
      </c>
      <c r="C9" s="18">
        <v>0</v>
      </c>
      <c r="D9" s="58">
        <v>13050388</v>
      </c>
      <c r="E9" s="59">
        <v>9989240</v>
      </c>
      <c r="F9" s="59">
        <v>0</v>
      </c>
      <c r="G9" s="59">
        <v>0</v>
      </c>
      <c r="H9" s="59">
        <v>0</v>
      </c>
      <c r="I9" s="59">
        <v>0</v>
      </c>
      <c r="J9" s="59">
        <v>9878616</v>
      </c>
      <c r="K9" s="59">
        <v>6595380</v>
      </c>
      <c r="L9" s="59">
        <v>1240176</v>
      </c>
      <c r="M9" s="59">
        <v>17714172</v>
      </c>
      <c r="N9" s="59">
        <v>1058417</v>
      </c>
      <c r="O9" s="59">
        <v>3329977</v>
      </c>
      <c r="P9" s="59">
        <v>0</v>
      </c>
      <c r="Q9" s="59">
        <v>4388394</v>
      </c>
      <c r="R9" s="59">
        <v>-8215995</v>
      </c>
      <c r="S9" s="59">
        <v>617544</v>
      </c>
      <c r="T9" s="59">
        <v>0</v>
      </c>
      <c r="U9" s="59">
        <v>-7598451</v>
      </c>
      <c r="V9" s="59">
        <v>14504115</v>
      </c>
      <c r="W9" s="59">
        <v>9989240</v>
      </c>
      <c r="X9" s="59">
        <v>4514875</v>
      </c>
      <c r="Y9" s="60">
        <v>45.2</v>
      </c>
      <c r="Z9" s="61">
        <v>9989240</v>
      </c>
    </row>
    <row r="10" spans="1:26" ht="20.25">
      <c r="A10" s="62" t="s">
        <v>113</v>
      </c>
      <c r="B10" s="63">
        <f>SUM(B5:B9)</f>
        <v>186043632</v>
      </c>
      <c r="C10" s="63">
        <f>SUM(C5:C9)</f>
        <v>0</v>
      </c>
      <c r="D10" s="64">
        <f aca="true" t="shared" si="0" ref="D10:Z10">SUM(D5:D9)</f>
        <v>223448876</v>
      </c>
      <c r="E10" s="65">
        <f t="shared" si="0"/>
        <v>188752684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81326911</v>
      </c>
      <c r="K10" s="65">
        <f t="shared" si="0"/>
        <v>10758401</v>
      </c>
      <c r="L10" s="65">
        <f t="shared" si="0"/>
        <v>45526983</v>
      </c>
      <c r="M10" s="65">
        <f t="shared" si="0"/>
        <v>137612295</v>
      </c>
      <c r="N10" s="65">
        <f t="shared" si="0"/>
        <v>1762078</v>
      </c>
      <c r="O10" s="65">
        <f t="shared" si="0"/>
        <v>87154204</v>
      </c>
      <c r="P10" s="65">
        <f t="shared" si="0"/>
        <v>0</v>
      </c>
      <c r="Q10" s="65">
        <f t="shared" si="0"/>
        <v>88916282</v>
      </c>
      <c r="R10" s="65">
        <f t="shared" si="0"/>
        <v>-7077999</v>
      </c>
      <c r="S10" s="65">
        <f t="shared" si="0"/>
        <v>2203418</v>
      </c>
      <c r="T10" s="65">
        <f t="shared" si="0"/>
        <v>0</v>
      </c>
      <c r="U10" s="65">
        <f t="shared" si="0"/>
        <v>-4874581</v>
      </c>
      <c r="V10" s="65">
        <f t="shared" si="0"/>
        <v>221653996</v>
      </c>
      <c r="W10" s="65">
        <f t="shared" si="0"/>
        <v>188752684</v>
      </c>
      <c r="X10" s="65">
        <f t="shared" si="0"/>
        <v>32901312</v>
      </c>
      <c r="Y10" s="66">
        <f>+IF(W10&lt;&gt;0,(X10/W10)*100,0)</f>
        <v>17.430910810253696</v>
      </c>
      <c r="Z10" s="67">
        <f t="shared" si="0"/>
        <v>188752684</v>
      </c>
    </row>
    <row r="11" spans="1:26" ht="12.75">
      <c r="A11" s="57" t="s">
        <v>36</v>
      </c>
      <c r="B11" s="18">
        <v>69017492</v>
      </c>
      <c r="C11" s="18">
        <v>0</v>
      </c>
      <c r="D11" s="58">
        <v>82577424</v>
      </c>
      <c r="E11" s="59">
        <v>65916446</v>
      </c>
      <c r="F11" s="59">
        <v>0</v>
      </c>
      <c r="G11" s="59">
        <v>0</v>
      </c>
      <c r="H11" s="59">
        <v>0</v>
      </c>
      <c r="I11" s="59">
        <v>0</v>
      </c>
      <c r="J11" s="59">
        <v>20562797</v>
      </c>
      <c r="K11" s="59">
        <v>8519496</v>
      </c>
      <c r="L11" s="59">
        <v>5372245</v>
      </c>
      <c r="M11" s="59">
        <v>34454538</v>
      </c>
      <c r="N11" s="59">
        <v>4207759</v>
      </c>
      <c r="O11" s="59">
        <v>6296190</v>
      </c>
      <c r="P11" s="59">
        <v>0</v>
      </c>
      <c r="Q11" s="59">
        <v>10503949</v>
      </c>
      <c r="R11" s="59">
        <v>8744063</v>
      </c>
      <c r="S11" s="59">
        <v>4801752</v>
      </c>
      <c r="T11" s="59">
        <v>0</v>
      </c>
      <c r="U11" s="59">
        <v>13545815</v>
      </c>
      <c r="V11" s="59">
        <v>58504302</v>
      </c>
      <c r="W11" s="59">
        <v>65916446</v>
      </c>
      <c r="X11" s="59">
        <v>-7412144</v>
      </c>
      <c r="Y11" s="60">
        <v>-11.24</v>
      </c>
      <c r="Z11" s="61">
        <v>65916446</v>
      </c>
    </row>
    <row r="12" spans="1:26" ht="12.75">
      <c r="A12" s="57" t="s">
        <v>37</v>
      </c>
      <c r="B12" s="18">
        <v>11554688</v>
      </c>
      <c r="C12" s="18">
        <v>0</v>
      </c>
      <c r="D12" s="58">
        <v>11881098</v>
      </c>
      <c r="E12" s="59">
        <v>12776412</v>
      </c>
      <c r="F12" s="59">
        <v>0</v>
      </c>
      <c r="G12" s="59">
        <v>0</v>
      </c>
      <c r="H12" s="59">
        <v>0</v>
      </c>
      <c r="I12" s="59">
        <v>0</v>
      </c>
      <c r="J12" s="59">
        <v>3923714</v>
      </c>
      <c r="K12" s="59">
        <v>1030688</v>
      </c>
      <c r="L12" s="59">
        <v>1105218</v>
      </c>
      <c r="M12" s="59">
        <v>6059620</v>
      </c>
      <c r="N12" s="59">
        <v>937227</v>
      </c>
      <c r="O12" s="59">
        <v>1313428</v>
      </c>
      <c r="P12" s="59">
        <v>0</v>
      </c>
      <c r="Q12" s="59">
        <v>2250655</v>
      </c>
      <c r="R12" s="59">
        <v>3040621</v>
      </c>
      <c r="S12" s="59">
        <v>987730</v>
      </c>
      <c r="T12" s="59">
        <v>0</v>
      </c>
      <c r="U12" s="59">
        <v>4028351</v>
      </c>
      <c r="V12" s="59">
        <v>12338626</v>
      </c>
      <c r="W12" s="59">
        <v>12776412</v>
      </c>
      <c r="X12" s="59">
        <v>-437786</v>
      </c>
      <c r="Y12" s="60">
        <v>-3.43</v>
      </c>
      <c r="Z12" s="61">
        <v>12776412</v>
      </c>
    </row>
    <row r="13" spans="1:26" ht="12.75">
      <c r="A13" s="57" t="s">
        <v>114</v>
      </c>
      <c r="B13" s="18">
        <v>0</v>
      </c>
      <c r="C13" s="18">
        <v>0</v>
      </c>
      <c r="D13" s="58">
        <v>13833046</v>
      </c>
      <c r="E13" s="59">
        <v>13833046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13833046</v>
      </c>
      <c r="X13" s="59">
        <v>-13833046</v>
      </c>
      <c r="Y13" s="60">
        <v>-100</v>
      </c>
      <c r="Z13" s="61">
        <v>13833046</v>
      </c>
    </row>
    <row r="14" spans="1:26" ht="12.75">
      <c r="A14" s="57" t="s">
        <v>38</v>
      </c>
      <c r="B14" s="18">
        <v>201187</v>
      </c>
      <c r="C14" s="18">
        <v>0</v>
      </c>
      <c r="D14" s="58">
        <v>195863</v>
      </c>
      <c r="E14" s="59">
        <v>196363</v>
      </c>
      <c r="F14" s="59">
        <v>0</v>
      </c>
      <c r="G14" s="59">
        <v>0</v>
      </c>
      <c r="H14" s="59">
        <v>0</v>
      </c>
      <c r="I14" s="59">
        <v>0</v>
      </c>
      <c r="J14" s="59">
        <v>123800</v>
      </c>
      <c r="K14" s="59">
        <v>0</v>
      </c>
      <c r="L14" s="59">
        <v>4213</v>
      </c>
      <c r="M14" s="59">
        <v>128013</v>
      </c>
      <c r="N14" s="59">
        <v>112792</v>
      </c>
      <c r="O14" s="59">
        <v>23668</v>
      </c>
      <c r="P14" s="59">
        <v>0</v>
      </c>
      <c r="Q14" s="59">
        <v>136460</v>
      </c>
      <c r="R14" s="59">
        <v>-3534</v>
      </c>
      <c r="S14" s="59">
        <v>7315</v>
      </c>
      <c r="T14" s="59">
        <v>0</v>
      </c>
      <c r="U14" s="59">
        <v>3781</v>
      </c>
      <c r="V14" s="59">
        <v>268254</v>
      </c>
      <c r="W14" s="59">
        <v>196363</v>
      </c>
      <c r="X14" s="59">
        <v>71891</v>
      </c>
      <c r="Y14" s="60">
        <v>36.61</v>
      </c>
      <c r="Z14" s="61">
        <v>196363</v>
      </c>
    </row>
    <row r="15" spans="1:26" ht="12.75">
      <c r="A15" s="57" t="s">
        <v>39</v>
      </c>
      <c r="B15" s="18">
        <v>16726759</v>
      </c>
      <c r="C15" s="18">
        <v>0</v>
      </c>
      <c r="D15" s="58">
        <v>21297019</v>
      </c>
      <c r="E15" s="59">
        <v>21214439</v>
      </c>
      <c r="F15" s="59">
        <v>0</v>
      </c>
      <c r="G15" s="59">
        <v>0</v>
      </c>
      <c r="H15" s="59">
        <v>0</v>
      </c>
      <c r="I15" s="59">
        <v>0</v>
      </c>
      <c r="J15" s="59">
        <v>4583483</v>
      </c>
      <c r="K15" s="59">
        <v>2009652</v>
      </c>
      <c r="L15" s="59">
        <v>1136622</v>
      </c>
      <c r="M15" s="59">
        <v>7729757</v>
      </c>
      <c r="N15" s="59">
        <v>1095528</v>
      </c>
      <c r="O15" s="59">
        <v>1796305</v>
      </c>
      <c r="P15" s="59">
        <v>0</v>
      </c>
      <c r="Q15" s="59">
        <v>2891833</v>
      </c>
      <c r="R15" s="59">
        <v>998388</v>
      </c>
      <c r="S15" s="59">
        <v>754957</v>
      </c>
      <c r="T15" s="59">
        <v>0</v>
      </c>
      <c r="U15" s="59">
        <v>1753345</v>
      </c>
      <c r="V15" s="59">
        <v>12374935</v>
      </c>
      <c r="W15" s="59">
        <v>21214439</v>
      </c>
      <c r="X15" s="59">
        <v>-8839504</v>
      </c>
      <c r="Y15" s="60">
        <v>-41.67</v>
      </c>
      <c r="Z15" s="61">
        <v>21214439</v>
      </c>
    </row>
    <row r="16" spans="1:26" ht="12.75">
      <c r="A16" s="57" t="s">
        <v>34</v>
      </c>
      <c r="B16" s="18">
        <v>13143038</v>
      </c>
      <c r="C16" s="18">
        <v>0</v>
      </c>
      <c r="D16" s="58">
        <v>200000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59112111</v>
      </c>
      <c r="C17" s="18">
        <v>0</v>
      </c>
      <c r="D17" s="58">
        <v>79931494</v>
      </c>
      <c r="E17" s="59">
        <v>78284170</v>
      </c>
      <c r="F17" s="59">
        <v>0</v>
      </c>
      <c r="G17" s="59">
        <v>0</v>
      </c>
      <c r="H17" s="59">
        <v>0</v>
      </c>
      <c r="I17" s="59">
        <v>0</v>
      </c>
      <c r="J17" s="59">
        <v>20347557</v>
      </c>
      <c r="K17" s="59">
        <v>16649241</v>
      </c>
      <c r="L17" s="59">
        <v>7901287</v>
      </c>
      <c r="M17" s="59">
        <v>44898085</v>
      </c>
      <c r="N17" s="59">
        <v>4340712</v>
      </c>
      <c r="O17" s="59">
        <v>89799909</v>
      </c>
      <c r="P17" s="59">
        <v>0</v>
      </c>
      <c r="Q17" s="59">
        <v>94140621</v>
      </c>
      <c r="R17" s="59">
        <v>9562125</v>
      </c>
      <c r="S17" s="59">
        <v>5270704</v>
      </c>
      <c r="T17" s="59">
        <v>0</v>
      </c>
      <c r="U17" s="59">
        <v>14832829</v>
      </c>
      <c r="V17" s="59">
        <v>153871535</v>
      </c>
      <c r="W17" s="59">
        <v>78284170</v>
      </c>
      <c r="X17" s="59">
        <v>75587365</v>
      </c>
      <c r="Y17" s="60">
        <v>96.56</v>
      </c>
      <c r="Z17" s="61">
        <v>78284170</v>
      </c>
    </row>
    <row r="18" spans="1:26" ht="12.75">
      <c r="A18" s="68" t="s">
        <v>41</v>
      </c>
      <c r="B18" s="69">
        <f>SUM(B11:B17)</f>
        <v>169755275</v>
      </c>
      <c r="C18" s="69">
        <f>SUM(C11:C17)</f>
        <v>0</v>
      </c>
      <c r="D18" s="70">
        <f aca="true" t="shared" si="1" ref="D18:Z18">SUM(D11:D17)</f>
        <v>209915944</v>
      </c>
      <c r="E18" s="71">
        <f t="shared" si="1"/>
        <v>192220876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49541351</v>
      </c>
      <c r="K18" s="71">
        <f t="shared" si="1"/>
        <v>28209077</v>
      </c>
      <c r="L18" s="71">
        <f t="shared" si="1"/>
        <v>15519585</v>
      </c>
      <c r="M18" s="71">
        <f t="shared" si="1"/>
        <v>93270013</v>
      </c>
      <c r="N18" s="71">
        <f t="shared" si="1"/>
        <v>10694018</v>
      </c>
      <c r="O18" s="71">
        <f t="shared" si="1"/>
        <v>99229500</v>
      </c>
      <c r="P18" s="71">
        <f t="shared" si="1"/>
        <v>0</v>
      </c>
      <c r="Q18" s="71">
        <f t="shared" si="1"/>
        <v>109923518</v>
      </c>
      <c r="R18" s="71">
        <f t="shared" si="1"/>
        <v>22341663</v>
      </c>
      <c r="S18" s="71">
        <f t="shared" si="1"/>
        <v>11822458</v>
      </c>
      <c r="T18" s="71">
        <f t="shared" si="1"/>
        <v>0</v>
      </c>
      <c r="U18" s="71">
        <f t="shared" si="1"/>
        <v>34164121</v>
      </c>
      <c r="V18" s="71">
        <f t="shared" si="1"/>
        <v>237357652</v>
      </c>
      <c r="W18" s="71">
        <f t="shared" si="1"/>
        <v>192220876</v>
      </c>
      <c r="X18" s="71">
        <f t="shared" si="1"/>
        <v>45136776</v>
      </c>
      <c r="Y18" s="66">
        <f>+IF(W18&lt;&gt;0,(X18/W18)*100,0)</f>
        <v>23.48172422229519</v>
      </c>
      <c r="Z18" s="72">
        <f t="shared" si="1"/>
        <v>192220876</v>
      </c>
    </row>
    <row r="19" spans="1:26" ht="12.75">
      <c r="A19" s="68" t="s">
        <v>42</v>
      </c>
      <c r="B19" s="73">
        <f>+B10-B18</f>
        <v>16288357</v>
      </c>
      <c r="C19" s="73">
        <f>+C10-C18</f>
        <v>0</v>
      </c>
      <c r="D19" s="74">
        <f aca="true" t="shared" si="2" ref="D19:Z19">+D10-D18</f>
        <v>13532932</v>
      </c>
      <c r="E19" s="75">
        <f t="shared" si="2"/>
        <v>-3468192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31785560</v>
      </c>
      <c r="K19" s="75">
        <f t="shared" si="2"/>
        <v>-17450676</v>
      </c>
      <c r="L19" s="75">
        <f t="shared" si="2"/>
        <v>30007398</v>
      </c>
      <c r="M19" s="75">
        <f t="shared" si="2"/>
        <v>44342282</v>
      </c>
      <c r="N19" s="75">
        <f t="shared" si="2"/>
        <v>-8931940</v>
      </c>
      <c r="O19" s="75">
        <f t="shared" si="2"/>
        <v>-12075296</v>
      </c>
      <c r="P19" s="75">
        <f t="shared" si="2"/>
        <v>0</v>
      </c>
      <c r="Q19" s="75">
        <f t="shared" si="2"/>
        <v>-21007236</v>
      </c>
      <c r="R19" s="75">
        <f t="shared" si="2"/>
        <v>-29419662</v>
      </c>
      <c r="S19" s="75">
        <f t="shared" si="2"/>
        <v>-9619040</v>
      </c>
      <c r="T19" s="75">
        <f t="shared" si="2"/>
        <v>0</v>
      </c>
      <c r="U19" s="75">
        <f t="shared" si="2"/>
        <v>-39038702</v>
      </c>
      <c r="V19" s="75">
        <f t="shared" si="2"/>
        <v>-15703656</v>
      </c>
      <c r="W19" s="75">
        <f>IF(E10=E18,0,W10-W18)</f>
        <v>-3468192</v>
      </c>
      <c r="X19" s="75">
        <f t="shared" si="2"/>
        <v>-12235464</v>
      </c>
      <c r="Y19" s="76">
        <f>+IF(W19&lt;&gt;0,(X19/W19)*100,0)</f>
        <v>352.7908489495391</v>
      </c>
      <c r="Z19" s="77">
        <f t="shared" si="2"/>
        <v>-3468192</v>
      </c>
    </row>
    <row r="20" spans="1:26" ht="20.25">
      <c r="A20" s="78" t="s">
        <v>43</v>
      </c>
      <c r="B20" s="79">
        <v>108613487</v>
      </c>
      <c r="C20" s="79">
        <v>0</v>
      </c>
      <c r="D20" s="80">
        <v>107023749</v>
      </c>
      <c r="E20" s="81">
        <v>107023750</v>
      </c>
      <c r="F20" s="81">
        <v>0</v>
      </c>
      <c r="G20" s="81">
        <v>0</v>
      </c>
      <c r="H20" s="81">
        <v>0</v>
      </c>
      <c r="I20" s="81">
        <v>0</v>
      </c>
      <c r="J20" s="81">
        <v>28007000</v>
      </c>
      <c r="K20" s="81">
        <v>25000000</v>
      </c>
      <c r="L20" s="81">
        <v>24010000</v>
      </c>
      <c r="M20" s="81">
        <v>77017000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77017000</v>
      </c>
      <c r="W20" s="81">
        <v>107023750</v>
      </c>
      <c r="X20" s="81">
        <v>-30006750</v>
      </c>
      <c r="Y20" s="82">
        <v>-28.04</v>
      </c>
      <c r="Z20" s="83">
        <v>107023750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124901844</v>
      </c>
      <c r="C22" s="91">
        <f>SUM(C19:C21)</f>
        <v>0</v>
      </c>
      <c r="D22" s="92">
        <f aca="true" t="shared" si="3" ref="D22:Z22">SUM(D19:D21)</f>
        <v>120556681</v>
      </c>
      <c r="E22" s="93">
        <f t="shared" si="3"/>
        <v>103555558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59792560</v>
      </c>
      <c r="K22" s="93">
        <f t="shared" si="3"/>
        <v>7549324</v>
      </c>
      <c r="L22" s="93">
        <f t="shared" si="3"/>
        <v>54017398</v>
      </c>
      <c r="M22" s="93">
        <f t="shared" si="3"/>
        <v>121359282</v>
      </c>
      <c r="N22" s="93">
        <f t="shared" si="3"/>
        <v>-8931940</v>
      </c>
      <c r="O22" s="93">
        <f t="shared" si="3"/>
        <v>-12075296</v>
      </c>
      <c r="P22" s="93">
        <f t="shared" si="3"/>
        <v>0</v>
      </c>
      <c r="Q22" s="93">
        <f t="shared" si="3"/>
        <v>-21007236</v>
      </c>
      <c r="R22" s="93">
        <f t="shared" si="3"/>
        <v>-29419662</v>
      </c>
      <c r="S22" s="93">
        <f t="shared" si="3"/>
        <v>-9619040</v>
      </c>
      <c r="T22" s="93">
        <f t="shared" si="3"/>
        <v>0</v>
      </c>
      <c r="U22" s="93">
        <f t="shared" si="3"/>
        <v>-39038702</v>
      </c>
      <c r="V22" s="93">
        <f t="shared" si="3"/>
        <v>61313344</v>
      </c>
      <c r="W22" s="93">
        <f t="shared" si="3"/>
        <v>103555558</v>
      </c>
      <c r="X22" s="93">
        <f t="shared" si="3"/>
        <v>-42242214</v>
      </c>
      <c r="Y22" s="94">
        <f>+IF(W22&lt;&gt;0,(X22/W22)*100,0)</f>
        <v>-40.79183659075064</v>
      </c>
      <c r="Z22" s="95">
        <f t="shared" si="3"/>
        <v>103555558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124901844</v>
      </c>
      <c r="C24" s="73">
        <f>SUM(C22:C23)</f>
        <v>0</v>
      </c>
      <c r="D24" s="74">
        <f aca="true" t="shared" si="4" ref="D24:Z24">SUM(D22:D23)</f>
        <v>120556681</v>
      </c>
      <c r="E24" s="75">
        <f t="shared" si="4"/>
        <v>103555558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59792560</v>
      </c>
      <c r="K24" s="75">
        <f t="shared" si="4"/>
        <v>7549324</v>
      </c>
      <c r="L24" s="75">
        <f t="shared" si="4"/>
        <v>54017398</v>
      </c>
      <c r="M24" s="75">
        <f t="shared" si="4"/>
        <v>121359282</v>
      </c>
      <c r="N24" s="75">
        <f t="shared" si="4"/>
        <v>-8931940</v>
      </c>
      <c r="O24" s="75">
        <f t="shared" si="4"/>
        <v>-12075296</v>
      </c>
      <c r="P24" s="75">
        <f t="shared" si="4"/>
        <v>0</v>
      </c>
      <c r="Q24" s="75">
        <f t="shared" si="4"/>
        <v>-21007236</v>
      </c>
      <c r="R24" s="75">
        <f t="shared" si="4"/>
        <v>-29419662</v>
      </c>
      <c r="S24" s="75">
        <f t="shared" si="4"/>
        <v>-9619040</v>
      </c>
      <c r="T24" s="75">
        <f t="shared" si="4"/>
        <v>0</v>
      </c>
      <c r="U24" s="75">
        <f t="shared" si="4"/>
        <v>-39038702</v>
      </c>
      <c r="V24" s="75">
        <f t="shared" si="4"/>
        <v>61313344</v>
      </c>
      <c r="W24" s="75">
        <f t="shared" si="4"/>
        <v>103555558</v>
      </c>
      <c r="X24" s="75">
        <f t="shared" si="4"/>
        <v>-42242214</v>
      </c>
      <c r="Y24" s="76">
        <f>+IF(W24&lt;&gt;0,(X24/W24)*100,0)</f>
        <v>-40.79183659075064</v>
      </c>
      <c r="Z24" s="77">
        <f t="shared" si="4"/>
        <v>103555558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120350939</v>
      </c>
      <c r="E27" s="104">
        <v>103555567</v>
      </c>
      <c r="F27" s="104">
        <v>0</v>
      </c>
      <c r="G27" s="104">
        <v>0</v>
      </c>
      <c r="H27" s="104">
        <v>0</v>
      </c>
      <c r="I27" s="104">
        <v>0</v>
      </c>
      <c r="J27" s="104">
        <v>25221079</v>
      </c>
      <c r="K27" s="104">
        <v>9479268</v>
      </c>
      <c r="L27" s="104">
        <v>17872910</v>
      </c>
      <c r="M27" s="104">
        <v>52573257</v>
      </c>
      <c r="N27" s="104">
        <v>1502866</v>
      </c>
      <c r="O27" s="104">
        <v>3000806</v>
      </c>
      <c r="P27" s="104">
        <v>0</v>
      </c>
      <c r="Q27" s="104">
        <v>4503672</v>
      </c>
      <c r="R27" s="104">
        <v>6538068</v>
      </c>
      <c r="S27" s="104">
        <v>8781208</v>
      </c>
      <c r="T27" s="104">
        <v>0</v>
      </c>
      <c r="U27" s="104">
        <v>15319276</v>
      </c>
      <c r="V27" s="104">
        <v>72396205</v>
      </c>
      <c r="W27" s="104">
        <v>103555567</v>
      </c>
      <c r="X27" s="104">
        <v>-31159362</v>
      </c>
      <c r="Y27" s="105">
        <v>-30.09</v>
      </c>
      <c r="Z27" s="106">
        <v>103555567</v>
      </c>
    </row>
    <row r="28" spans="1:26" ht="12.75">
      <c r="A28" s="107" t="s">
        <v>47</v>
      </c>
      <c r="B28" s="18">
        <v>0</v>
      </c>
      <c r="C28" s="18">
        <v>0</v>
      </c>
      <c r="D28" s="58">
        <v>107023751</v>
      </c>
      <c r="E28" s="59">
        <v>98682919</v>
      </c>
      <c r="F28" s="59">
        <v>0</v>
      </c>
      <c r="G28" s="59">
        <v>0</v>
      </c>
      <c r="H28" s="59">
        <v>0</v>
      </c>
      <c r="I28" s="59">
        <v>0</v>
      </c>
      <c r="J28" s="59">
        <v>23269227</v>
      </c>
      <c r="K28" s="59">
        <v>9479268</v>
      </c>
      <c r="L28" s="59">
        <v>17748688</v>
      </c>
      <c r="M28" s="59">
        <v>50497183</v>
      </c>
      <c r="N28" s="59">
        <v>1385251</v>
      </c>
      <c r="O28" s="59">
        <v>2772155</v>
      </c>
      <c r="P28" s="59">
        <v>0</v>
      </c>
      <c r="Q28" s="59">
        <v>4157406</v>
      </c>
      <c r="R28" s="59">
        <v>5472803</v>
      </c>
      <c r="S28" s="59">
        <v>7203718</v>
      </c>
      <c r="T28" s="59">
        <v>0</v>
      </c>
      <c r="U28" s="59">
        <v>12676521</v>
      </c>
      <c r="V28" s="59">
        <v>67331110</v>
      </c>
      <c r="W28" s="59">
        <v>98682919</v>
      </c>
      <c r="X28" s="59">
        <v>-31351809</v>
      </c>
      <c r="Y28" s="60">
        <v>-31.77</v>
      </c>
      <c r="Z28" s="61">
        <v>98682919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13327188</v>
      </c>
      <c r="E31" s="59">
        <v>4872648</v>
      </c>
      <c r="F31" s="59">
        <v>0</v>
      </c>
      <c r="G31" s="59">
        <v>0</v>
      </c>
      <c r="H31" s="59">
        <v>0</v>
      </c>
      <c r="I31" s="59">
        <v>0</v>
      </c>
      <c r="J31" s="59">
        <v>1951852</v>
      </c>
      <c r="K31" s="59">
        <v>0</v>
      </c>
      <c r="L31" s="59">
        <v>124222</v>
      </c>
      <c r="M31" s="59">
        <v>2076074</v>
      </c>
      <c r="N31" s="59">
        <v>117615</v>
      </c>
      <c r="O31" s="59">
        <v>228651</v>
      </c>
      <c r="P31" s="59">
        <v>0</v>
      </c>
      <c r="Q31" s="59">
        <v>346266</v>
      </c>
      <c r="R31" s="59">
        <v>1065265</v>
      </c>
      <c r="S31" s="59">
        <v>1577490</v>
      </c>
      <c r="T31" s="59">
        <v>0</v>
      </c>
      <c r="U31" s="59">
        <v>2642755</v>
      </c>
      <c r="V31" s="59">
        <v>5065095</v>
      </c>
      <c r="W31" s="59">
        <v>4872648</v>
      </c>
      <c r="X31" s="59">
        <v>192447</v>
      </c>
      <c r="Y31" s="60">
        <v>3.95</v>
      </c>
      <c r="Z31" s="61">
        <v>4872648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120350939</v>
      </c>
      <c r="E32" s="104">
        <f t="shared" si="5"/>
        <v>103555567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25221079</v>
      </c>
      <c r="K32" s="104">
        <f t="shared" si="5"/>
        <v>9479268</v>
      </c>
      <c r="L32" s="104">
        <f t="shared" si="5"/>
        <v>17872910</v>
      </c>
      <c r="M32" s="104">
        <f t="shared" si="5"/>
        <v>52573257</v>
      </c>
      <c r="N32" s="104">
        <f t="shared" si="5"/>
        <v>1502866</v>
      </c>
      <c r="O32" s="104">
        <f t="shared" si="5"/>
        <v>3000806</v>
      </c>
      <c r="P32" s="104">
        <f t="shared" si="5"/>
        <v>0</v>
      </c>
      <c r="Q32" s="104">
        <f t="shared" si="5"/>
        <v>4503672</v>
      </c>
      <c r="R32" s="104">
        <f t="shared" si="5"/>
        <v>6538068</v>
      </c>
      <c r="S32" s="104">
        <f t="shared" si="5"/>
        <v>8781208</v>
      </c>
      <c r="T32" s="104">
        <f t="shared" si="5"/>
        <v>0</v>
      </c>
      <c r="U32" s="104">
        <f t="shared" si="5"/>
        <v>15319276</v>
      </c>
      <c r="V32" s="104">
        <f t="shared" si="5"/>
        <v>72396205</v>
      </c>
      <c r="W32" s="104">
        <f t="shared" si="5"/>
        <v>103555567</v>
      </c>
      <c r="X32" s="104">
        <f t="shared" si="5"/>
        <v>-31159362</v>
      </c>
      <c r="Y32" s="105">
        <f>+IF(W32&lt;&gt;0,(X32/W32)*100,0)</f>
        <v>-30.089509335601438</v>
      </c>
      <c r="Z32" s="106">
        <f t="shared" si="5"/>
        <v>103555567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197808593</v>
      </c>
      <c r="C35" s="18">
        <v>0</v>
      </c>
      <c r="D35" s="58">
        <v>34914</v>
      </c>
      <c r="E35" s="59">
        <v>197808593</v>
      </c>
      <c r="F35" s="59">
        <v>0</v>
      </c>
      <c r="G35" s="59">
        <v>0</v>
      </c>
      <c r="H35" s="59">
        <v>0</v>
      </c>
      <c r="I35" s="59">
        <v>0</v>
      </c>
      <c r="J35" s="59">
        <v>46749790</v>
      </c>
      <c r="K35" s="59">
        <v>-4713814</v>
      </c>
      <c r="L35" s="59">
        <v>32071680</v>
      </c>
      <c r="M35" s="59">
        <v>74107656</v>
      </c>
      <c r="N35" s="59">
        <v>-10740951</v>
      </c>
      <c r="O35" s="59">
        <v>-17740161</v>
      </c>
      <c r="P35" s="59">
        <v>0</v>
      </c>
      <c r="Q35" s="59">
        <v>-28481112</v>
      </c>
      <c r="R35" s="59">
        <v>-22208857</v>
      </c>
      <c r="S35" s="59">
        <v>-20233990</v>
      </c>
      <c r="T35" s="59">
        <v>0</v>
      </c>
      <c r="U35" s="59">
        <v>-42442847</v>
      </c>
      <c r="V35" s="59">
        <v>3183697</v>
      </c>
      <c r="W35" s="59">
        <v>197808593</v>
      </c>
      <c r="X35" s="59">
        <v>-194624896</v>
      </c>
      <c r="Y35" s="60">
        <v>-98.39</v>
      </c>
      <c r="Z35" s="61">
        <v>197808593</v>
      </c>
    </row>
    <row r="36" spans="1:26" ht="12.75">
      <c r="A36" s="57" t="s">
        <v>53</v>
      </c>
      <c r="B36" s="18">
        <v>1287517252</v>
      </c>
      <c r="C36" s="18">
        <v>0</v>
      </c>
      <c r="D36" s="58">
        <v>120350939</v>
      </c>
      <c r="E36" s="59">
        <v>1391072819</v>
      </c>
      <c r="F36" s="59">
        <v>0</v>
      </c>
      <c r="G36" s="59">
        <v>0</v>
      </c>
      <c r="H36" s="59">
        <v>0</v>
      </c>
      <c r="I36" s="59">
        <v>0</v>
      </c>
      <c r="J36" s="59">
        <v>25221079</v>
      </c>
      <c r="K36" s="59">
        <v>9479268</v>
      </c>
      <c r="L36" s="59">
        <v>17872910</v>
      </c>
      <c r="M36" s="59">
        <v>52573257</v>
      </c>
      <c r="N36" s="59">
        <v>1502866</v>
      </c>
      <c r="O36" s="59">
        <v>3000806</v>
      </c>
      <c r="P36" s="59">
        <v>0</v>
      </c>
      <c r="Q36" s="59">
        <v>4503672</v>
      </c>
      <c r="R36" s="59">
        <v>6538068</v>
      </c>
      <c r="S36" s="59">
        <v>8781208</v>
      </c>
      <c r="T36" s="59">
        <v>0</v>
      </c>
      <c r="U36" s="59">
        <v>15319276</v>
      </c>
      <c r="V36" s="59">
        <v>72396205</v>
      </c>
      <c r="W36" s="59">
        <v>1391072819</v>
      </c>
      <c r="X36" s="59">
        <v>-1318676614</v>
      </c>
      <c r="Y36" s="60">
        <v>-94.8</v>
      </c>
      <c r="Z36" s="61">
        <v>1391072819</v>
      </c>
    </row>
    <row r="37" spans="1:26" ht="12.75">
      <c r="A37" s="57" t="s">
        <v>54</v>
      </c>
      <c r="B37" s="18">
        <v>89744024</v>
      </c>
      <c r="C37" s="18">
        <v>0</v>
      </c>
      <c r="D37" s="58">
        <v>552</v>
      </c>
      <c r="E37" s="59">
        <v>89547573</v>
      </c>
      <c r="F37" s="59">
        <v>0</v>
      </c>
      <c r="G37" s="59">
        <v>0</v>
      </c>
      <c r="H37" s="59">
        <v>0</v>
      </c>
      <c r="I37" s="59">
        <v>0</v>
      </c>
      <c r="J37" s="59">
        <v>-16940208</v>
      </c>
      <c r="K37" s="59">
        <v>-2783870</v>
      </c>
      <c r="L37" s="59">
        <v>-4072808</v>
      </c>
      <c r="M37" s="59">
        <v>-23796886</v>
      </c>
      <c r="N37" s="59">
        <v>1652100</v>
      </c>
      <c r="O37" s="59">
        <v>-709696</v>
      </c>
      <c r="P37" s="59">
        <v>0</v>
      </c>
      <c r="Q37" s="59">
        <v>942404</v>
      </c>
      <c r="R37" s="59">
        <v>17749883</v>
      </c>
      <c r="S37" s="59">
        <v>171758</v>
      </c>
      <c r="T37" s="59">
        <v>0</v>
      </c>
      <c r="U37" s="59">
        <v>17921641</v>
      </c>
      <c r="V37" s="59">
        <v>-4932841</v>
      </c>
      <c r="W37" s="59">
        <v>89547573</v>
      </c>
      <c r="X37" s="59">
        <v>-94480414</v>
      </c>
      <c r="Y37" s="60">
        <v>-105.51</v>
      </c>
      <c r="Z37" s="61">
        <v>89547573</v>
      </c>
    </row>
    <row r="38" spans="1:26" ht="12.75">
      <c r="A38" s="57" t="s">
        <v>55</v>
      </c>
      <c r="B38" s="18">
        <v>4687891</v>
      </c>
      <c r="C38" s="18">
        <v>0</v>
      </c>
      <c r="D38" s="58">
        <v>1</v>
      </c>
      <c r="E38" s="59">
        <v>3183222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-1781763</v>
      </c>
      <c r="O38" s="59">
        <v>-1777327</v>
      </c>
      <c r="P38" s="59">
        <v>0</v>
      </c>
      <c r="Q38" s="59">
        <v>-3559090</v>
      </c>
      <c r="R38" s="59">
        <v>-3646122</v>
      </c>
      <c r="S38" s="59">
        <v>-1821397</v>
      </c>
      <c r="T38" s="59">
        <v>0</v>
      </c>
      <c r="U38" s="59">
        <v>-5467519</v>
      </c>
      <c r="V38" s="59">
        <v>-9026609</v>
      </c>
      <c r="W38" s="59">
        <v>3183222</v>
      </c>
      <c r="X38" s="59">
        <v>-12209831</v>
      </c>
      <c r="Y38" s="60">
        <v>-383.57</v>
      </c>
      <c r="Z38" s="61">
        <v>3183222</v>
      </c>
    </row>
    <row r="39" spans="1:26" ht="12.75">
      <c r="A39" s="57" t="s">
        <v>56</v>
      </c>
      <c r="B39" s="18">
        <v>1390893931</v>
      </c>
      <c r="C39" s="18">
        <v>0</v>
      </c>
      <c r="D39" s="58">
        <v>317895608</v>
      </c>
      <c r="E39" s="59">
        <v>1392595059</v>
      </c>
      <c r="F39" s="59">
        <v>0</v>
      </c>
      <c r="G39" s="59">
        <v>0</v>
      </c>
      <c r="H39" s="59">
        <v>0</v>
      </c>
      <c r="I39" s="59">
        <v>0</v>
      </c>
      <c r="J39" s="59">
        <v>29118517</v>
      </c>
      <c r="K39" s="59">
        <v>0</v>
      </c>
      <c r="L39" s="59">
        <v>0</v>
      </c>
      <c r="M39" s="59">
        <v>29118517</v>
      </c>
      <c r="N39" s="59">
        <v>-176482</v>
      </c>
      <c r="O39" s="59">
        <v>-177036</v>
      </c>
      <c r="P39" s="59">
        <v>0</v>
      </c>
      <c r="Q39" s="59">
        <v>-353518</v>
      </c>
      <c r="R39" s="59">
        <v>-354888</v>
      </c>
      <c r="S39" s="59">
        <v>-184103</v>
      </c>
      <c r="T39" s="59">
        <v>0</v>
      </c>
      <c r="U39" s="59">
        <v>-538991</v>
      </c>
      <c r="V39" s="59">
        <v>28226008</v>
      </c>
      <c r="W39" s="59">
        <v>1392595059</v>
      </c>
      <c r="X39" s="59">
        <v>-1364369051</v>
      </c>
      <c r="Y39" s="60">
        <v>-97.97</v>
      </c>
      <c r="Z39" s="61">
        <v>1392595059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123385131</v>
      </c>
      <c r="C42" s="18">
        <v>0</v>
      </c>
      <c r="D42" s="58">
        <v>135699739</v>
      </c>
      <c r="E42" s="59">
        <v>408252613</v>
      </c>
      <c r="F42" s="59">
        <v>0</v>
      </c>
      <c r="G42" s="59">
        <v>0</v>
      </c>
      <c r="H42" s="59">
        <v>0</v>
      </c>
      <c r="I42" s="59">
        <v>0</v>
      </c>
      <c r="J42" s="59">
        <v>-49541351</v>
      </c>
      <c r="K42" s="59">
        <v>-28209077</v>
      </c>
      <c r="L42" s="59">
        <v>-15519585</v>
      </c>
      <c r="M42" s="59">
        <v>-93270013</v>
      </c>
      <c r="N42" s="59">
        <v>-10694018</v>
      </c>
      <c r="O42" s="59">
        <v>-109229500</v>
      </c>
      <c r="P42" s="59">
        <v>0</v>
      </c>
      <c r="Q42" s="59">
        <v>-119923518</v>
      </c>
      <c r="R42" s="59">
        <v>-448333</v>
      </c>
      <c r="S42" s="59">
        <v>-11999851</v>
      </c>
      <c r="T42" s="59">
        <v>0</v>
      </c>
      <c r="U42" s="59">
        <v>-12448184</v>
      </c>
      <c r="V42" s="59">
        <v>-225641715</v>
      </c>
      <c r="W42" s="59">
        <v>408252613</v>
      </c>
      <c r="X42" s="59">
        <v>-633894328</v>
      </c>
      <c r="Y42" s="60">
        <v>-155.27</v>
      </c>
      <c r="Z42" s="61">
        <v>408252613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10635</v>
      </c>
      <c r="C44" s="18">
        <v>0</v>
      </c>
      <c r="D44" s="58">
        <v>-10635</v>
      </c>
      <c r="E44" s="59">
        <v>10635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10635</v>
      </c>
    </row>
    <row r="45" spans="1:26" ht="12.75">
      <c r="A45" s="68" t="s">
        <v>61</v>
      </c>
      <c r="B45" s="21">
        <v>127127607</v>
      </c>
      <c r="C45" s="21">
        <v>0</v>
      </c>
      <c r="D45" s="103">
        <v>135689104</v>
      </c>
      <c r="E45" s="104">
        <v>411999666</v>
      </c>
      <c r="F45" s="104">
        <v>0</v>
      </c>
      <c r="G45" s="104">
        <f>+F45+G42+G43+G44+G83</f>
        <v>0</v>
      </c>
      <c r="H45" s="104">
        <f>+G45+H42+H43+H44+H83</f>
        <v>0</v>
      </c>
      <c r="I45" s="104">
        <f>+H45</f>
        <v>0</v>
      </c>
      <c r="J45" s="104">
        <f>+H45+J42+J43+J44+J83</f>
        <v>-49541351</v>
      </c>
      <c r="K45" s="104">
        <f>+J45+K42+K43+K44+K83</f>
        <v>-77750428</v>
      </c>
      <c r="L45" s="104">
        <f>+K45+L42+L43+L44+L83</f>
        <v>-93270013</v>
      </c>
      <c r="M45" s="104">
        <f>+L45</f>
        <v>-93270013</v>
      </c>
      <c r="N45" s="104">
        <f>+L45+N42+N43+N44+N83</f>
        <v>-103964031</v>
      </c>
      <c r="O45" s="104">
        <f>+N45+O42+O43+O44+O83</f>
        <v>-213193531</v>
      </c>
      <c r="P45" s="104">
        <f>+O45+P42+P43+P44+P83</f>
        <v>-213193531</v>
      </c>
      <c r="Q45" s="104">
        <f>+P45</f>
        <v>-213193531</v>
      </c>
      <c r="R45" s="104">
        <f>+P45+R42+R43+R44+R83</f>
        <v>-203641864</v>
      </c>
      <c r="S45" s="104">
        <f>+R45+S42+S43+S44+S83</f>
        <v>-230641715</v>
      </c>
      <c r="T45" s="104">
        <f>+S45+T42+T43+T44+T83</f>
        <v>-230641715</v>
      </c>
      <c r="U45" s="104">
        <f>+T45</f>
        <v>-230641715</v>
      </c>
      <c r="V45" s="104">
        <f>+U45</f>
        <v>-230641715</v>
      </c>
      <c r="W45" s="104">
        <f>+W83+W42+W43+W44</f>
        <v>408252613</v>
      </c>
      <c r="X45" s="104">
        <f>+V45-W45</f>
        <v>-638894328</v>
      </c>
      <c r="Y45" s="105">
        <f>+IF(W45&lt;&gt;0,+(X45/W45)*100,0)</f>
        <v>-156.49485334708683</v>
      </c>
      <c r="Z45" s="106">
        <v>411999666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134.20359590162033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1371.799330522106</v>
      </c>
      <c r="S61" s="13">
        <f t="shared" si="7"/>
        <v>-257.0577750728166</v>
      </c>
      <c r="T61" s="13">
        <f t="shared" si="7"/>
        <v>0</v>
      </c>
      <c r="U61" s="13">
        <f t="shared" si="7"/>
        <v>828.8469619904649</v>
      </c>
      <c r="V61" s="13">
        <f t="shared" si="7"/>
        <v>56.69093189305768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6894.885046954458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6894.885046954458</v>
      </c>
      <c r="X62" s="13">
        <f t="shared" si="7"/>
        <v>0</v>
      </c>
      <c r="Y62" s="13">
        <f t="shared" si="7"/>
        <v>0</v>
      </c>
      <c r="Z62" s="14">
        <f t="shared" si="7"/>
        <v>6894.885046954458</v>
      </c>
    </row>
    <row r="63" spans="1:26" ht="12.75">
      <c r="A63" s="38" t="s">
        <v>68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-4841.794368993149</v>
      </c>
      <c r="P63" s="13">
        <f t="shared" si="7"/>
        <v>0</v>
      </c>
      <c r="Q63" s="13">
        <f t="shared" si="7"/>
        <v>-2423.40818433412</v>
      </c>
      <c r="R63" s="13">
        <f t="shared" si="7"/>
        <v>4782.823922728697</v>
      </c>
      <c r="S63" s="13">
        <f t="shared" si="7"/>
        <v>0</v>
      </c>
      <c r="T63" s="13">
        <f t="shared" si="7"/>
        <v>0</v>
      </c>
      <c r="U63" s="13">
        <f t="shared" si="7"/>
        <v>3203.741970621686</v>
      </c>
      <c r="V63" s="13">
        <f t="shared" si="7"/>
        <v>408.1267837691243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8" t="s">
        <v>69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8.71529388038518</v>
      </c>
      <c r="C66" s="15">
        <f t="shared" si="7"/>
        <v>0</v>
      </c>
      <c r="D66" s="4">
        <f t="shared" si="7"/>
        <v>3.9698617622676866</v>
      </c>
      <c r="E66" s="16">
        <f t="shared" si="7"/>
        <v>5.211238055712095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5.211238055712095</v>
      </c>
      <c r="X66" s="16">
        <f t="shared" si="7"/>
        <v>0</v>
      </c>
      <c r="Y66" s="16">
        <f t="shared" si="7"/>
        <v>0</v>
      </c>
      <c r="Z66" s="17">
        <f t="shared" si="7"/>
        <v>5.211238055712095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14756466</v>
      </c>
      <c r="C68" s="18">
        <v>0</v>
      </c>
      <c r="D68" s="19">
        <v>37308475</v>
      </c>
      <c r="E68" s="20">
        <v>21506540</v>
      </c>
      <c r="F68" s="20">
        <v>0</v>
      </c>
      <c r="G68" s="20">
        <v>0</v>
      </c>
      <c r="H68" s="20">
        <v>0</v>
      </c>
      <c r="I68" s="20">
        <v>0</v>
      </c>
      <c r="J68" s="20">
        <v>126837</v>
      </c>
      <c r="K68" s="20">
        <v>0</v>
      </c>
      <c r="L68" s="20">
        <v>0</v>
      </c>
      <c r="M68" s="20">
        <v>126837</v>
      </c>
      <c r="N68" s="20">
        <v>0</v>
      </c>
      <c r="O68" s="20">
        <v>80435763</v>
      </c>
      <c r="P68" s="20">
        <v>0</v>
      </c>
      <c r="Q68" s="20">
        <v>80435763</v>
      </c>
      <c r="R68" s="20">
        <v>2660640</v>
      </c>
      <c r="S68" s="20">
        <v>3029</v>
      </c>
      <c r="T68" s="20">
        <v>0</v>
      </c>
      <c r="U68" s="20">
        <v>2663669</v>
      </c>
      <c r="V68" s="20">
        <v>83226269</v>
      </c>
      <c r="W68" s="20">
        <v>21506540</v>
      </c>
      <c r="X68" s="20">
        <v>0</v>
      </c>
      <c r="Y68" s="19">
        <v>0</v>
      </c>
      <c r="Z68" s="22">
        <v>21506540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4796863</v>
      </c>
      <c r="C70" s="18">
        <v>0</v>
      </c>
      <c r="D70" s="19">
        <v>4998865</v>
      </c>
      <c r="E70" s="20">
        <v>961037</v>
      </c>
      <c r="F70" s="20">
        <v>0</v>
      </c>
      <c r="G70" s="20">
        <v>0</v>
      </c>
      <c r="H70" s="20">
        <v>0</v>
      </c>
      <c r="I70" s="20">
        <v>0</v>
      </c>
      <c r="J70" s="20">
        <v>1381903</v>
      </c>
      <c r="K70" s="20">
        <v>1007237</v>
      </c>
      <c r="L70" s="20">
        <v>69009</v>
      </c>
      <c r="M70" s="20">
        <v>2458149</v>
      </c>
      <c r="N70" s="20">
        <v>68212</v>
      </c>
      <c r="O70" s="20">
        <v>293440</v>
      </c>
      <c r="P70" s="20">
        <v>0</v>
      </c>
      <c r="Q70" s="20">
        <v>361652</v>
      </c>
      <c r="R70" s="20">
        <v>138018</v>
      </c>
      <c r="S70" s="20">
        <v>69009</v>
      </c>
      <c r="T70" s="20">
        <v>0</v>
      </c>
      <c r="U70" s="20">
        <v>207027</v>
      </c>
      <c r="V70" s="20">
        <v>3026828</v>
      </c>
      <c r="W70" s="20">
        <v>961037</v>
      </c>
      <c r="X70" s="20">
        <v>0</v>
      </c>
      <c r="Y70" s="19">
        <v>0</v>
      </c>
      <c r="Z70" s="22">
        <v>961037</v>
      </c>
    </row>
    <row r="71" spans="1:26" ht="12.75" hidden="1">
      <c r="A71" s="38" t="s">
        <v>67</v>
      </c>
      <c r="B71" s="18">
        <v>3405417</v>
      </c>
      <c r="C71" s="18">
        <v>0</v>
      </c>
      <c r="D71" s="19">
        <v>13046080</v>
      </c>
      <c r="E71" s="20">
        <v>4289795</v>
      </c>
      <c r="F71" s="20">
        <v>0</v>
      </c>
      <c r="G71" s="20">
        <v>0</v>
      </c>
      <c r="H71" s="20">
        <v>0</v>
      </c>
      <c r="I71" s="20">
        <v>0</v>
      </c>
      <c r="J71" s="20">
        <v>5039973</v>
      </c>
      <c r="K71" s="20">
        <v>2433737</v>
      </c>
      <c r="L71" s="20">
        <v>1213023</v>
      </c>
      <c r="M71" s="20">
        <v>8686733</v>
      </c>
      <c r="N71" s="20">
        <v>1205780</v>
      </c>
      <c r="O71" s="20">
        <v>1201123</v>
      </c>
      <c r="P71" s="20">
        <v>0</v>
      </c>
      <c r="Q71" s="20">
        <v>2406903</v>
      </c>
      <c r="R71" s="20">
        <v>2393237</v>
      </c>
      <c r="S71" s="20">
        <v>1187743</v>
      </c>
      <c r="T71" s="20">
        <v>0</v>
      </c>
      <c r="U71" s="20">
        <v>3580980</v>
      </c>
      <c r="V71" s="20">
        <v>14674616</v>
      </c>
      <c r="W71" s="20">
        <v>4289795</v>
      </c>
      <c r="X71" s="20">
        <v>0</v>
      </c>
      <c r="Y71" s="19">
        <v>0</v>
      </c>
      <c r="Z71" s="22">
        <v>4289795</v>
      </c>
    </row>
    <row r="72" spans="1:26" ht="12.75" hidden="1">
      <c r="A72" s="38" t="s">
        <v>68</v>
      </c>
      <c r="B72" s="18">
        <v>2226810</v>
      </c>
      <c r="C72" s="18">
        <v>0</v>
      </c>
      <c r="D72" s="19">
        <v>2220511</v>
      </c>
      <c r="E72" s="20">
        <v>2983801</v>
      </c>
      <c r="F72" s="20">
        <v>0</v>
      </c>
      <c r="G72" s="20">
        <v>0</v>
      </c>
      <c r="H72" s="20">
        <v>0</v>
      </c>
      <c r="I72" s="20">
        <v>0</v>
      </c>
      <c r="J72" s="20">
        <v>764608</v>
      </c>
      <c r="K72" s="20">
        <v>432714</v>
      </c>
      <c r="L72" s="20">
        <v>215985</v>
      </c>
      <c r="M72" s="20">
        <v>1413307</v>
      </c>
      <c r="N72" s="20">
        <v>206107</v>
      </c>
      <c r="O72" s="20">
        <v>206535</v>
      </c>
      <c r="P72" s="20">
        <v>0</v>
      </c>
      <c r="Q72" s="20">
        <v>412642</v>
      </c>
      <c r="R72" s="20">
        <v>418163</v>
      </c>
      <c r="S72" s="20">
        <v>206107</v>
      </c>
      <c r="T72" s="20">
        <v>0</v>
      </c>
      <c r="U72" s="20">
        <v>624270</v>
      </c>
      <c r="V72" s="20">
        <v>2450219</v>
      </c>
      <c r="W72" s="20">
        <v>2983801</v>
      </c>
      <c r="X72" s="20">
        <v>0</v>
      </c>
      <c r="Y72" s="19">
        <v>0</v>
      </c>
      <c r="Z72" s="22">
        <v>2983801</v>
      </c>
    </row>
    <row r="73" spans="1:26" ht="12.75" hidden="1">
      <c r="A73" s="38" t="s">
        <v>69</v>
      </c>
      <c r="B73" s="18">
        <v>1232708</v>
      </c>
      <c r="C73" s="18">
        <v>0</v>
      </c>
      <c r="D73" s="19">
        <v>1242427</v>
      </c>
      <c r="E73" s="20">
        <v>1652581</v>
      </c>
      <c r="F73" s="20">
        <v>0</v>
      </c>
      <c r="G73" s="20">
        <v>0</v>
      </c>
      <c r="H73" s="20">
        <v>0</v>
      </c>
      <c r="I73" s="20">
        <v>0</v>
      </c>
      <c r="J73" s="20">
        <v>479791</v>
      </c>
      <c r="K73" s="20">
        <v>239973</v>
      </c>
      <c r="L73" s="20">
        <v>119986</v>
      </c>
      <c r="M73" s="20">
        <v>839750</v>
      </c>
      <c r="N73" s="20">
        <v>119986</v>
      </c>
      <c r="O73" s="20">
        <v>119986</v>
      </c>
      <c r="P73" s="20">
        <v>0</v>
      </c>
      <c r="Q73" s="20">
        <v>239972</v>
      </c>
      <c r="R73" s="20">
        <v>239973</v>
      </c>
      <c r="S73" s="20">
        <v>119986</v>
      </c>
      <c r="T73" s="20">
        <v>0</v>
      </c>
      <c r="U73" s="20">
        <v>359959</v>
      </c>
      <c r="V73" s="20">
        <v>1439681</v>
      </c>
      <c r="W73" s="20">
        <v>1652581</v>
      </c>
      <c r="X73" s="20">
        <v>0</v>
      </c>
      <c r="Y73" s="19">
        <v>0</v>
      </c>
      <c r="Z73" s="22">
        <v>1652581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17414364</v>
      </c>
      <c r="C75" s="27">
        <v>0</v>
      </c>
      <c r="D75" s="28">
        <v>12594897</v>
      </c>
      <c r="E75" s="29">
        <v>9594649</v>
      </c>
      <c r="F75" s="29">
        <v>0</v>
      </c>
      <c r="G75" s="29">
        <v>0</v>
      </c>
      <c r="H75" s="29">
        <v>0</v>
      </c>
      <c r="I75" s="29">
        <v>0</v>
      </c>
      <c r="J75" s="29">
        <v>3717592</v>
      </c>
      <c r="K75" s="29">
        <v>2072842</v>
      </c>
      <c r="L75" s="29">
        <v>1043636</v>
      </c>
      <c r="M75" s="29">
        <v>6834070</v>
      </c>
      <c r="N75" s="29">
        <v>1058417</v>
      </c>
      <c r="O75" s="29">
        <v>710447</v>
      </c>
      <c r="P75" s="29">
        <v>0</v>
      </c>
      <c r="Q75" s="29">
        <v>1768864</v>
      </c>
      <c r="R75" s="29">
        <v>1190578</v>
      </c>
      <c r="S75" s="29">
        <v>617544</v>
      </c>
      <c r="T75" s="29">
        <v>0</v>
      </c>
      <c r="U75" s="29">
        <v>1808122</v>
      </c>
      <c r="V75" s="29">
        <v>10411056</v>
      </c>
      <c r="W75" s="29">
        <v>9594649</v>
      </c>
      <c r="X75" s="29">
        <v>0</v>
      </c>
      <c r="Y75" s="28">
        <v>0</v>
      </c>
      <c r="Z75" s="30">
        <v>9594649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19803708</v>
      </c>
      <c r="C77" s="18">
        <v>0</v>
      </c>
      <c r="D77" s="19">
        <v>37308475</v>
      </c>
      <c r="E77" s="20">
        <v>21506540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21506540</v>
      </c>
      <c r="X77" s="20">
        <v>0</v>
      </c>
      <c r="Y77" s="19">
        <v>0</v>
      </c>
      <c r="Z77" s="22">
        <v>21506540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4796863</v>
      </c>
      <c r="C79" s="18">
        <v>0</v>
      </c>
      <c r="D79" s="19">
        <v>4998865</v>
      </c>
      <c r="E79" s="20">
        <v>961037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1893330</v>
      </c>
      <c r="S79" s="20">
        <v>-177393</v>
      </c>
      <c r="T79" s="20">
        <v>0</v>
      </c>
      <c r="U79" s="20">
        <v>1715937</v>
      </c>
      <c r="V79" s="20">
        <v>1715937</v>
      </c>
      <c r="W79" s="20">
        <v>961037</v>
      </c>
      <c r="X79" s="20">
        <v>0</v>
      </c>
      <c r="Y79" s="19">
        <v>0</v>
      </c>
      <c r="Z79" s="22">
        <v>961037</v>
      </c>
    </row>
    <row r="80" spans="1:26" ht="12.75" hidden="1">
      <c r="A80" s="38" t="s">
        <v>67</v>
      </c>
      <c r="B80" s="18">
        <v>3405417</v>
      </c>
      <c r="C80" s="18">
        <v>0</v>
      </c>
      <c r="D80" s="19">
        <v>13046080</v>
      </c>
      <c r="E80" s="20">
        <v>295776434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295776434</v>
      </c>
      <c r="X80" s="20">
        <v>0</v>
      </c>
      <c r="Y80" s="19">
        <v>0</v>
      </c>
      <c r="Z80" s="22">
        <v>295776434</v>
      </c>
    </row>
    <row r="81" spans="1:26" ht="12.75" hidden="1">
      <c r="A81" s="38" t="s">
        <v>68</v>
      </c>
      <c r="B81" s="18">
        <v>2226810</v>
      </c>
      <c r="C81" s="18">
        <v>0</v>
      </c>
      <c r="D81" s="19">
        <v>2220511</v>
      </c>
      <c r="E81" s="20">
        <v>2983801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-10000000</v>
      </c>
      <c r="P81" s="20">
        <v>0</v>
      </c>
      <c r="Q81" s="20">
        <v>-10000000</v>
      </c>
      <c r="R81" s="20">
        <v>20000000</v>
      </c>
      <c r="S81" s="20">
        <v>0</v>
      </c>
      <c r="T81" s="20">
        <v>0</v>
      </c>
      <c r="U81" s="20">
        <v>20000000</v>
      </c>
      <c r="V81" s="20">
        <v>10000000</v>
      </c>
      <c r="W81" s="20">
        <v>2983801</v>
      </c>
      <c r="X81" s="20">
        <v>0</v>
      </c>
      <c r="Y81" s="19">
        <v>0</v>
      </c>
      <c r="Z81" s="22">
        <v>2983801</v>
      </c>
    </row>
    <row r="82" spans="1:26" ht="12.75" hidden="1">
      <c r="A82" s="38" t="s">
        <v>69</v>
      </c>
      <c r="B82" s="18">
        <v>1232708</v>
      </c>
      <c r="C82" s="18">
        <v>0</v>
      </c>
      <c r="D82" s="19">
        <v>1242427</v>
      </c>
      <c r="E82" s="20">
        <v>1652581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1652581</v>
      </c>
      <c r="X82" s="20">
        <v>0</v>
      </c>
      <c r="Y82" s="19">
        <v>0</v>
      </c>
      <c r="Z82" s="22">
        <v>1652581</v>
      </c>
    </row>
    <row r="83" spans="1:26" ht="12.75" hidden="1">
      <c r="A83" s="38"/>
      <c r="B83" s="18">
        <v>3731841</v>
      </c>
      <c r="C83" s="18"/>
      <c r="D83" s="19"/>
      <c r="E83" s="20">
        <v>3736418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>
        <v>10000000</v>
      </c>
      <c r="S83" s="20">
        <v>-15000000</v>
      </c>
      <c r="T83" s="20"/>
      <c r="U83" s="20">
        <v>10000000</v>
      </c>
      <c r="V83" s="20"/>
      <c r="W83" s="20"/>
      <c r="X83" s="20"/>
      <c r="Y83" s="19"/>
      <c r="Z83" s="22">
        <v>3736418</v>
      </c>
    </row>
    <row r="84" spans="1:26" ht="12.75" hidden="1">
      <c r="A84" s="39" t="s">
        <v>70</v>
      </c>
      <c r="B84" s="27">
        <v>1517713</v>
      </c>
      <c r="C84" s="27">
        <v>0</v>
      </c>
      <c r="D84" s="28">
        <v>500000</v>
      </c>
      <c r="E84" s="29">
        <v>500000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500000</v>
      </c>
      <c r="X84" s="29">
        <v>0</v>
      </c>
      <c r="Y84" s="28">
        <v>0</v>
      </c>
      <c r="Z84" s="30">
        <v>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12655079</v>
      </c>
      <c r="C5" s="18">
        <v>0</v>
      </c>
      <c r="D5" s="58">
        <v>31967359</v>
      </c>
      <c r="E5" s="59">
        <v>37898825</v>
      </c>
      <c r="F5" s="59">
        <v>35407791</v>
      </c>
      <c r="G5" s="59">
        <v>-113307</v>
      </c>
      <c r="H5" s="59">
        <v>-113307</v>
      </c>
      <c r="I5" s="59">
        <v>35181177</v>
      </c>
      <c r="J5" s="59">
        <v>0</v>
      </c>
      <c r="K5" s="59">
        <v>-177</v>
      </c>
      <c r="L5" s="59">
        <v>-3021</v>
      </c>
      <c r="M5" s="59">
        <v>-3198</v>
      </c>
      <c r="N5" s="59">
        <v>0</v>
      </c>
      <c r="O5" s="59">
        <v>0</v>
      </c>
      <c r="P5" s="59">
        <v>0</v>
      </c>
      <c r="Q5" s="59">
        <v>0</v>
      </c>
      <c r="R5" s="59">
        <v>-12905</v>
      </c>
      <c r="S5" s="59">
        <v>-14840</v>
      </c>
      <c r="T5" s="59">
        <v>0</v>
      </c>
      <c r="U5" s="59">
        <v>-27745</v>
      </c>
      <c r="V5" s="59">
        <v>35150234</v>
      </c>
      <c r="W5" s="59">
        <v>37898825</v>
      </c>
      <c r="X5" s="59">
        <v>-2748591</v>
      </c>
      <c r="Y5" s="60">
        <v>-7.25</v>
      </c>
      <c r="Z5" s="61">
        <v>37898825</v>
      </c>
    </row>
    <row r="6" spans="1:26" ht="12.75">
      <c r="A6" s="57" t="s">
        <v>32</v>
      </c>
      <c r="B6" s="18">
        <v>78581860</v>
      </c>
      <c r="C6" s="18">
        <v>0</v>
      </c>
      <c r="D6" s="58">
        <v>80164797</v>
      </c>
      <c r="E6" s="59">
        <v>80164797</v>
      </c>
      <c r="F6" s="59">
        <v>7380355</v>
      </c>
      <c r="G6" s="59">
        <v>4580012</v>
      </c>
      <c r="H6" s="59">
        <v>4580012</v>
      </c>
      <c r="I6" s="59">
        <v>16540379</v>
      </c>
      <c r="J6" s="59">
        <v>17668</v>
      </c>
      <c r="K6" s="59">
        <v>58377</v>
      </c>
      <c r="L6" s="59">
        <v>30730</v>
      </c>
      <c r="M6" s="59">
        <v>106775</v>
      </c>
      <c r="N6" s="59">
        <v>0</v>
      </c>
      <c r="O6" s="59">
        <v>0</v>
      </c>
      <c r="P6" s="59">
        <v>0</v>
      </c>
      <c r="Q6" s="59">
        <v>0</v>
      </c>
      <c r="R6" s="59">
        <v>791</v>
      </c>
      <c r="S6" s="59">
        <v>0</v>
      </c>
      <c r="T6" s="59">
        <v>0</v>
      </c>
      <c r="U6" s="59">
        <v>791</v>
      </c>
      <c r="V6" s="59">
        <v>16647945</v>
      </c>
      <c r="W6" s="59">
        <v>80164797</v>
      </c>
      <c r="X6" s="59">
        <v>-63516852</v>
      </c>
      <c r="Y6" s="60">
        <v>-79.23</v>
      </c>
      <c r="Z6" s="61">
        <v>80164797</v>
      </c>
    </row>
    <row r="7" spans="1:26" ht="12.75">
      <c r="A7" s="57" t="s">
        <v>33</v>
      </c>
      <c r="B7" s="18">
        <v>322755</v>
      </c>
      <c r="C7" s="18">
        <v>0</v>
      </c>
      <c r="D7" s="58">
        <v>300000</v>
      </c>
      <c r="E7" s="59">
        <v>300000</v>
      </c>
      <c r="F7" s="59">
        <v>49629</v>
      </c>
      <c r="G7" s="59">
        <v>5550</v>
      </c>
      <c r="H7" s="59">
        <v>5550</v>
      </c>
      <c r="I7" s="59">
        <v>60729</v>
      </c>
      <c r="J7" s="59">
        <v>9636</v>
      </c>
      <c r="K7" s="59">
        <v>0</v>
      </c>
      <c r="L7" s="59">
        <v>0</v>
      </c>
      <c r="M7" s="59">
        <v>9636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70365</v>
      </c>
      <c r="W7" s="59">
        <v>300000</v>
      </c>
      <c r="X7" s="59">
        <v>-229635</v>
      </c>
      <c r="Y7" s="60">
        <v>-76.55</v>
      </c>
      <c r="Z7" s="61">
        <v>300000</v>
      </c>
    </row>
    <row r="8" spans="1:26" ht="12.75">
      <c r="A8" s="57" t="s">
        <v>34</v>
      </c>
      <c r="B8" s="18">
        <v>52974154</v>
      </c>
      <c r="C8" s="18">
        <v>0</v>
      </c>
      <c r="D8" s="58">
        <v>54666002</v>
      </c>
      <c r="E8" s="59">
        <v>54666002</v>
      </c>
      <c r="F8" s="59">
        <v>17455000</v>
      </c>
      <c r="G8" s="59">
        <v>0</v>
      </c>
      <c r="H8" s="59">
        <v>0</v>
      </c>
      <c r="I8" s="59">
        <v>17455000</v>
      </c>
      <c r="J8" s="59">
        <v>-100000</v>
      </c>
      <c r="K8" s="59">
        <v>0</v>
      </c>
      <c r="L8" s="59">
        <v>0</v>
      </c>
      <c r="M8" s="59">
        <v>-100000</v>
      </c>
      <c r="N8" s="59">
        <v>0</v>
      </c>
      <c r="O8" s="59">
        <v>0</v>
      </c>
      <c r="P8" s="59">
        <v>0</v>
      </c>
      <c r="Q8" s="59">
        <v>0</v>
      </c>
      <c r="R8" s="59">
        <v>-246</v>
      </c>
      <c r="S8" s="59">
        <v>0</v>
      </c>
      <c r="T8" s="59">
        <v>0</v>
      </c>
      <c r="U8" s="59">
        <v>-246</v>
      </c>
      <c r="V8" s="59">
        <v>17354754</v>
      </c>
      <c r="W8" s="59">
        <v>54666002</v>
      </c>
      <c r="X8" s="59">
        <v>-37311248</v>
      </c>
      <c r="Y8" s="60">
        <v>-68.25</v>
      </c>
      <c r="Z8" s="61">
        <v>54666002</v>
      </c>
    </row>
    <row r="9" spans="1:26" ht="12.75">
      <c r="A9" s="57" t="s">
        <v>35</v>
      </c>
      <c r="B9" s="18">
        <v>5625426</v>
      </c>
      <c r="C9" s="18">
        <v>0</v>
      </c>
      <c r="D9" s="58">
        <v>7007663</v>
      </c>
      <c r="E9" s="59">
        <v>7063158</v>
      </c>
      <c r="F9" s="59">
        <v>339227</v>
      </c>
      <c r="G9" s="59">
        <v>-532046</v>
      </c>
      <c r="H9" s="59">
        <v>-532046</v>
      </c>
      <c r="I9" s="59">
        <v>-724865</v>
      </c>
      <c r="J9" s="59">
        <v>17931</v>
      </c>
      <c r="K9" s="59">
        <v>-34265</v>
      </c>
      <c r="L9" s="59">
        <v>0</v>
      </c>
      <c r="M9" s="59">
        <v>-16334</v>
      </c>
      <c r="N9" s="59">
        <v>0</v>
      </c>
      <c r="O9" s="59">
        <v>0</v>
      </c>
      <c r="P9" s="59">
        <v>0</v>
      </c>
      <c r="Q9" s="59">
        <v>0</v>
      </c>
      <c r="R9" s="59">
        <v>24780</v>
      </c>
      <c r="S9" s="59">
        <v>10704</v>
      </c>
      <c r="T9" s="59">
        <v>0</v>
      </c>
      <c r="U9" s="59">
        <v>35484</v>
      </c>
      <c r="V9" s="59">
        <v>-705715</v>
      </c>
      <c r="W9" s="59">
        <v>7063158</v>
      </c>
      <c r="X9" s="59">
        <v>-7768873</v>
      </c>
      <c r="Y9" s="60">
        <v>-109.99</v>
      </c>
      <c r="Z9" s="61">
        <v>7063158</v>
      </c>
    </row>
    <row r="10" spans="1:26" ht="20.25">
      <c r="A10" s="62" t="s">
        <v>113</v>
      </c>
      <c r="B10" s="63">
        <f>SUM(B5:B9)</f>
        <v>150159274</v>
      </c>
      <c r="C10" s="63">
        <f>SUM(C5:C9)</f>
        <v>0</v>
      </c>
      <c r="D10" s="64">
        <f aca="true" t="shared" si="0" ref="D10:Z10">SUM(D5:D9)</f>
        <v>174105821</v>
      </c>
      <c r="E10" s="65">
        <f t="shared" si="0"/>
        <v>180092782</v>
      </c>
      <c r="F10" s="65">
        <f t="shared" si="0"/>
        <v>60632002</v>
      </c>
      <c r="G10" s="65">
        <f t="shared" si="0"/>
        <v>3940209</v>
      </c>
      <c r="H10" s="65">
        <f t="shared" si="0"/>
        <v>3940209</v>
      </c>
      <c r="I10" s="65">
        <f t="shared" si="0"/>
        <v>68512420</v>
      </c>
      <c r="J10" s="65">
        <f t="shared" si="0"/>
        <v>-54765</v>
      </c>
      <c r="K10" s="65">
        <f t="shared" si="0"/>
        <v>23935</v>
      </c>
      <c r="L10" s="65">
        <f t="shared" si="0"/>
        <v>27709</v>
      </c>
      <c r="M10" s="65">
        <f t="shared" si="0"/>
        <v>-3121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12420</v>
      </c>
      <c r="S10" s="65">
        <f t="shared" si="0"/>
        <v>-4136</v>
      </c>
      <c r="T10" s="65">
        <f t="shared" si="0"/>
        <v>0</v>
      </c>
      <c r="U10" s="65">
        <f t="shared" si="0"/>
        <v>8284</v>
      </c>
      <c r="V10" s="65">
        <f t="shared" si="0"/>
        <v>68517583</v>
      </c>
      <c r="W10" s="65">
        <f t="shared" si="0"/>
        <v>180092782</v>
      </c>
      <c r="X10" s="65">
        <f t="shared" si="0"/>
        <v>-111575199</v>
      </c>
      <c r="Y10" s="66">
        <f>+IF(W10&lt;&gt;0,(X10/W10)*100,0)</f>
        <v>-61.95428698524964</v>
      </c>
      <c r="Z10" s="67">
        <f t="shared" si="0"/>
        <v>180092782</v>
      </c>
    </row>
    <row r="11" spans="1:26" ht="12.75">
      <c r="A11" s="57" t="s">
        <v>36</v>
      </c>
      <c r="B11" s="18">
        <v>62754530</v>
      </c>
      <c r="C11" s="18">
        <v>0</v>
      </c>
      <c r="D11" s="58">
        <v>69014197</v>
      </c>
      <c r="E11" s="59">
        <v>66091476</v>
      </c>
      <c r="F11" s="59">
        <v>5183133</v>
      </c>
      <c r="G11" s="59">
        <v>0</v>
      </c>
      <c r="H11" s="59">
        <v>0</v>
      </c>
      <c r="I11" s="59">
        <v>5183133</v>
      </c>
      <c r="J11" s="59">
        <v>0</v>
      </c>
      <c r="K11" s="59">
        <v>5032216</v>
      </c>
      <c r="L11" s="59">
        <v>5529188</v>
      </c>
      <c r="M11" s="59">
        <v>10561404</v>
      </c>
      <c r="N11" s="59">
        <v>0</v>
      </c>
      <c r="O11" s="59">
        <v>0</v>
      </c>
      <c r="P11" s="59">
        <v>0</v>
      </c>
      <c r="Q11" s="59">
        <v>0</v>
      </c>
      <c r="R11" s="59">
        <v>5024569</v>
      </c>
      <c r="S11" s="59">
        <v>5022991</v>
      </c>
      <c r="T11" s="59">
        <v>0</v>
      </c>
      <c r="U11" s="59">
        <v>10047560</v>
      </c>
      <c r="V11" s="59">
        <v>25792097</v>
      </c>
      <c r="W11" s="59">
        <v>66091476</v>
      </c>
      <c r="X11" s="59">
        <v>-40299379</v>
      </c>
      <c r="Y11" s="60">
        <v>-60.98</v>
      </c>
      <c r="Z11" s="61">
        <v>66091476</v>
      </c>
    </row>
    <row r="12" spans="1:26" ht="12.75">
      <c r="A12" s="57" t="s">
        <v>37</v>
      </c>
      <c r="B12" s="18">
        <v>1000709</v>
      </c>
      <c r="C12" s="18">
        <v>0</v>
      </c>
      <c r="D12" s="58">
        <v>5427710</v>
      </c>
      <c r="E12" s="59">
        <v>5149204</v>
      </c>
      <c r="F12" s="59">
        <v>404759</v>
      </c>
      <c r="G12" s="59">
        <v>0</v>
      </c>
      <c r="H12" s="59">
        <v>0</v>
      </c>
      <c r="I12" s="59">
        <v>404759</v>
      </c>
      <c r="J12" s="59">
        <v>0</v>
      </c>
      <c r="K12" s="59">
        <v>445821</v>
      </c>
      <c r="L12" s="59">
        <v>431692</v>
      </c>
      <c r="M12" s="59">
        <v>877513</v>
      </c>
      <c r="N12" s="59">
        <v>0</v>
      </c>
      <c r="O12" s="59">
        <v>0</v>
      </c>
      <c r="P12" s="59">
        <v>0</v>
      </c>
      <c r="Q12" s="59">
        <v>0</v>
      </c>
      <c r="R12" s="59">
        <v>408359</v>
      </c>
      <c r="S12" s="59">
        <v>404759</v>
      </c>
      <c r="T12" s="59">
        <v>0</v>
      </c>
      <c r="U12" s="59">
        <v>813118</v>
      </c>
      <c r="V12" s="59">
        <v>2095390</v>
      </c>
      <c r="W12" s="59">
        <v>5149204</v>
      </c>
      <c r="X12" s="59">
        <v>-3053814</v>
      </c>
      <c r="Y12" s="60">
        <v>-59.31</v>
      </c>
      <c r="Z12" s="61">
        <v>5149204</v>
      </c>
    </row>
    <row r="13" spans="1:26" ht="12.75">
      <c r="A13" s="57" t="s">
        <v>114</v>
      </c>
      <c r="B13" s="18">
        <v>11325164</v>
      </c>
      <c r="C13" s="18">
        <v>0</v>
      </c>
      <c r="D13" s="58">
        <v>11018437</v>
      </c>
      <c r="E13" s="59">
        <v>13166665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13166665</v>
      </c>
      <c r="X13" s="59">
        <v>-13166665</v>
      </c>
      <c r="Y13" s="60">
        <v>-100</v>
      </c>
      <c r="Z13" s="61">
        <v>13166665</v>
      </c>
    </row>
    <row r="14" spans="1:26" ht="12.75">
      <c r="A14" s="57" t="s">
        <v>38</v>
      </c>
      <c r="B14" s="18">
        <v>21506040</v>
      </c>
      <c r="C14" s="18">
        <v>0</v>
      </c>
      <c r="D14" s="58">
        <v>6658601</v>
      </c>
      <c r="E14" s="59">
        <v>6658601</v>
      </c>
      <c r="F14" s="59">
        <v>9161</v>
      </c>
      <c r="G14" s="59">
        <v>363</v>
      </c>
      <c r="H14" s="59">
        <v>363</v>
      </c>
      <c r="I14" s="59">
        <v>9887</v>
      </c>
      <c r="J14" s="59">
        <v>15326</v>
      </c>
      <c r="K14" s="59">
        <v>10103</v>
      </c>
      <c r="L14" s="59">
        <v>28</v>
      </c>
      <c r="M14" s="59">
        <v>25457</v>
      </c>
      <c r="N14" s="59">
        <v>0</v>
      </c>
      <c r="O14" s="59">
        <v>0</v>
      </c>
      <c r="P14" s="59">
        <v>0</v>
      </c>
      <c r="Q14" s="59">
        <v>0</v>
      </c>
      <c r="R14" s="59">
        <v>27292</v>
      </c>
      <c r="S14" s="59">
        <v>27914</v>
      </c>
      <c r="T14" s="59">
        <v>0</v>
      </c>
      <c r="U14" s="59">
        <v>55206</v>
      </c>
      <c r="V14" s="59">
        <v>90550</v>
      </c>
      <c r="W14" s="59">
        <v>6658601</v>
      </c>
      <c r="X14" s="59">
        <v>-6568051</v>
      </c>
      <c r="Y14" s="60">
        <v>-98.64</v>
      </c>
      <c r="Z14" s="61">
        <v>6658601</v>
      </c>
    </row>
    <row r="15" spans="1:26" ht="12.75">
      <c r="A15" s="57" t="s">
        <v>39</v>
      </c>
      <c r="B15" s="18">
        <v>43384382</v>
      </c>
      <c r="C15" s="18">
        <v>0</v>
      </c>
      <c r="D15" s="58">
        <v>67528164</v>
      </c>
      <c r="E15" s="59">
        <v>51052169</v>
      </c>
      <c r="F15" s="59">
        <v>356936</v>
      </c>
      <c r="G15" s="59">
        <v>631910</v>
      </c>
      <c r="H15" s="59">
        <v>631910</v>
      </c>
      <c r="I15" s="59">
        <v>1620756</v>
      </c>
      <c r="J15" s="59">
        <v>14577846</v>
      </c>
      <c r="K15" s="59">
        <v>13877164</v>
      </c>
      <c r="L15" s="59">
        <v>109410</v>
      </c>
      <c r="M15" s="59">
        <v>28564420</v>
      </c>
      <c r="N15" s="59">
        <v>0</v>
      </c>
      <c r="O15" s="59">
        <v>0</v>
      </c>
      <c r="P15" s="59">
        <v>0</v>
      </c>
      <c r="Q15" s="59">
        <v>0</v>
      </c>
      <c r="R15" s="59">
        <v>535320</v>
      </c>
      <c r="S15" s="59">
        <v>2997910</v>
      </c>
      <c r="T15" s="59">
        <v>0</v>
      </c>
      <c r="U15" s="59">
        <v>3533230</v>
      </c>
      <c r="V15" s="59">
        <v>33718406</v>
      </c>
      <c r="W15" s="59">
        <v>51052169</v>
      </c>
      <c r="X15" s="59">
        <v>-17333763</v>
      </c>
      <c r="Y15" s="60">
        <v>-33.95</v>
      </c>
      <c r="Z15" s="61">
        <v>51052169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47423542</v>
      </c>
      <c r="C17" s="18">
        <v>0</v>
      </c>
      <c r="D17" s="58">
        <v>36808611</v>
      </c>
      <c r="E17" s="59">
        <v>43130860</v>
      </c>
      <c r="F17" s="59">
        <v>469165</v>
      </c>
      <c r="G17" s="59">
        <v>294846</v>
      </c>
      <c r="H17" s="59">
        <v>294846</v>
      </c>
      <c r="I17" s="59">
        <v>1058857</v>
      </c>
      <c r="J17" s="59">
        <v>2877843</v>
      </c>
      <c r="K17" s="59">
        <v>3994771</v>
      </c>
      <c r="L17" s="59">
        <v>82909</v>
      </c>
      <c r="M17" s="59">
        <v>6955523</v>
      </c>
      <c r="N17" s="59">
        <v>0</v>
      </c>
      <c r="O17" s="59">
        <v>0</v>
      </c>
      <c r="P17" s="59">
        <v>0</v>
      </c>
      <c r="Q17" s="59">
        <v>0</v>
      </c>
      <c r="R17" s="59">
        <v>3156037</v>
      </c>
      <c r="S17" s="59">
        <v>226778</v>
      </c>
      <c r="T17" s="59">
        <v>0</v>
      </c>
      <c r="U17" s="59">
        <v>3382815</v>
      </c>
      <c r="V17" s="59">
        <v>11397195</v>
      </c>
      <c r="W17" s="59">
        <v>43130860</v>
      </c>
      <c r="X17" s="59">
        <v>-31733665</v>
      </c>
      <c r="Y17" s="60">
        <v>-73.58</v>
      </c>
      <c r="Z17" s="61">
        <v>43130860</v>
      </c>
    </row>
    <row r="18" spans="1:26" ht="12.75">
      <c r="A18" s="68" t="s">
        <v>41</v>
      </c>
      <c r="B18" s="69">
        <f>SUM(B11:B17)</f>
        <v>187394367</v>
      </c>
      <c r="C18" s="69">
        <f>SUM(C11:C17)</f>
        <v>0</v>
      </c>
      <c r="D18" s="70">
        <f aca="true" t="shared" si="1" ref="D18:Z18">SUM(D11:D17)</f>
        <v>196455720</v>
      </c>
      <c r="E18" s="71">
        <f t="shared" si="1"/>
        <v>185248975</v>
      </c>
      <c r="F18" s="71">
        <f t="shared" si="1"/>
        <v>6423154</v>
      </c>
      <c r="G18" s="71">
        <f t="shared" si="1"/>
        <v>927119</v>
      </c>
      <c r="H18" s="71">
        <f t="shared" si="1"/>
        <v>927119</v>
      </c>
      <c r="I18" s="71">
        <f t="shared" si="1"/>
        <v>8277392</v>
      </c>
      <c r="J18" s="71">
        <f t="shared" si="1"/>
        <v>17471015</v>
      </c>
      <c r="K18" s="71">
        <f t="shared" si="1"/>
        <v>23360075</v>
      </c>
      <c r="L18" s="71">
        <f t="shared" si="1"/>
        <v>6153227</v>
      </c>
      <c r="M18" s="71">
        <f t="shared" si="1"/>
        <v>46984317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9151577</v>
      </c>
      <c r="S18" s="71">
        <f t="shared" si="1"/>
        <v>8680352</v>
      </c>
      <c r="T18" s="71">
        <f t="shared" si="1"/>
        <v>0</v>
      </c>
      <c r="U18" s="71">
        <f t="shared" si="1"/>
        <v>17831929</v>
      </c>
      <c r="V18" s="71">
        <f t="shared" si="1"/>
        <v>73093638</v>
      </c>
      <c r="W18" s="71">
        <f t="shared" si="1"/>
        <v>185248975</v>
      </c>
      <c r="X18" s="71">
        <f t="shared" si="1"/>
        <v>-112155337</v>
      </c>
      <c r="Y18" s="66">
        <f>+IF(W18&lt;&gt;0,(X18/W18)*100,0)</f>
        <v>-60.54302702619542</v>
      </c>
      <c r="Z18" s="72">
        <f t="shared" si="1"/>
        <v>185248975</v>
      </c>
    </row>
    <row r="19" spans="1:26" ht="12.75">
      <c r="A19" s="68" t="s">
        <v>42</v>
      </c>
      <c r="B19" s="73">
        <f>+B10-B18</f>
        <v>-37235093</v>
      </c>
      <c r="C19" s="73">
        <f>+C10-C18</f>
        <v>0</v>
      </c>
      <c r="D19" s="74">
        <f aca="true" t="shared" si="2" ref="D19:Z19">+D10-D18</f>
        <v>-22349899</v>
      </c>
      <c r="E19" s="75">
        <f t="shared" si="2"/>
        <v>-5156193</v>
      </c>
      <c r="F19" s="75">
        <f t="shared" si="2"/>
        <v>54208848</v>
      </c>
      <c r="G19" s="75">
        <f t="shared" si="2"/>
        <v>3013090</v>
      </c>
      <c r="H19" s="75">
        <f t="shared" si="2"/>
        <v>3013090</v>
      </c>
      <c r="I19" s="75">
        <f t="shared" si="2"/>
        <v>60235028</v>
      </c>
      <c r="J19" s="75">
        <f t="shared" si="2"/>
        <v>-17525780</v>
      </c>
      <c r="K19" s="75">
        <f t="shared" si="2"/>
        <v>-23336140</v>
      </c>
      <c r="L19" s="75">
        <f t="shared" si="2"/>
        <v>-6125518</v>
      </c>
      <c r="M19" s="75">
        <f t="shared" si="2"/>
        <v>-46987438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-9139157</v>
      </c>
      <c r="S19" s="75">
        <f t="shared" si="2"/>
        <v>-8684488</v>
      </c>
      <c r="T19" s="75">
        <f t="shared" si="2"/>
        <v>0</v>
      </c>
      <c r="U19" s="75">
        <f t="shared" si="2"/>
        <v>-17823645</v>
      </c>
      <c r="V19" s="75">
        <f t="shared" si="2"/>
        <v>-4576055</v>
      </c>
      <c r="W19" s="75">
        <f>IF(E10=E18,0,W10-W18)</f>
        <v>-5156193</v>
      </c>
      <c r="X19" s="75">
        <f t="shared" si="2"/>
        <v>580138</v>
      </c>
      <c r="Y19" s="76">
        <f>+IF(W19&lt;&gt;0,(X19/W19)*100,0)</f>
        <v>-11.25128558996919</v>
      </c>
      <c r="Z19" s="77">
        <f t="shared" si="2"/>
        <v>-5156193</v>
      </c>
    </row>
    <row r="20" spans="1:26" ht="20.25">
      <c r="A20" s="78" t="s">
        <v>43</v>
      </c>
      <c r="B20" s="79">
        <v>19121427</v>
      </c>
      <c r="C20" s="79">
        <v>0</v>
      </c>
      <c r="D20" s="80">
        <v>33532004</v>
      </c>
      <c r="E20" s="81">
        <v>33532004</v>
      </c>
      <c r="F20" s="81">
        <v>6643000</v>
      </c>
      <c r="G20" s="81">
        <v>0</v>
      </c>
      <c r="H20" s="81">
        <v>0</v>
      </c>
      <c r="I20" s="81">
        <v>6643000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6643000</v>
      </c>
      <c r="W20" s="81">
        <v>33532004</v>
      </c>
      <c r="X20" s="81">
        <v>-26889004</v>
      </c>
      <c r="Y20" s="82">
        <v>-80.19</v>
      </c>
      <c r="Z20" s="83">
        <v>33532004</v>
      </c>
    </row>
    <row r="21" spans="1:26" ht="41.25">
      <c r="A21" s="84" t="s">
        <v>115</v>
      </c>
      <c r="B21" s="85">
        <v>0</v>
      </c>
      <c r="C21" s="85">
        <v>0</v>
      </c>
      <c r="D21" s="86">
        <v>2</v>
      </c>
      <c r="E21" s="87">
        <v>2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2</v>
      </c>
      <c r="X21" s="87">
        <v>-2</v>
      </c>
      <c r="Y21" s="88">
        <v>-100</v>
      </c>
      <c r="Z21" s="89">
        <v>2</v>
      </c>
    </row>
    <row r="22" spans="1:26" ht="12.75">
      <c r="A22" s="90" t="s">
        <v>116</v>
      </c>
      <c r="B22" s="91">
        <f>SUM(B19:B21)</f>
        <v>-18113666</v>
      </c>
      <c r="C22" s="91">
        <f>SUM(C19:C21)</f>
        <v>0</v>
      </c>
      <c r="D22" s="92">
        <f aca="true" t="shared" si="3" ref="D22:Z22">SUM(D19:D21)</f>
        <v>11182107</v>
      </c>
      <c r="E22" s="93">
        <f t="shared" si="3"/>
        <v>28375813</v>
      </c>
      <c r="F22" s="93">
        <f t="shared" si="3"/>
        <v>60851848</v>
      </c>
      <c r="G22" s="93">
        <f t="shared" si="3"/>
        <v>3013090</v>
      </c>
      <c r="H22" s="93">
        <f t="shared" si="3"/>
        <v>3013090</v>
      </c>
      <c r="I22" s="93">
        <f t="shared" si="3"/>
        <v>66878028</v>
      </c>
      <c r="J22" s="93">
        <f t="shared" si="3"/>
        <v>-17525780</v>
      </c>
      <c r="K22" s="93">
        <f t="shared" si="3"/>
        <v>-23336140</v>
      </c>
      <c r="L22" s="93">
        <f t="shared" si="3"/>
        <v>-6125518</v>
      </c>
      <c r="M22" s="93">
        <f t="shared" si="3"/>
        <v>-46987438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-9139157</v>
      </c>
      <c r="S22" s="93">
        <f t="shared" si="3"/>
        <v>-8684488</v>
      </c>
      <c r="T22" s="93">
        <f t="shared" si="3"/>
        <v>0</v>
      </c>
      <c r="U22" s="93">
        <f t="shared" si="3"/>
        <v>-17823645</v>
      </c>
      <c r="V22" s="93">
        <f t="shared" si="3"/>
        <v>2066945</v>
      </c>
      <c r="W22" s="93">
        <f t="shared" si="3"/>
        <v>28375813</v>
      </c>
      <c r="X22" s="93">
        <f t="shared" si="3"/>
        <v>-26308868</v>
      </c>
      <c r="Y22" s="94">
        <f>+IF(W22&lt;&gt;0,(X22/W22)*100,0)</f>
        <v>-92.71582104096893</v>
      </c>
      <c r="Z22" s="95">
        <f t="shared" si="3"/>
        <v>28375813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-18113666</v>
      </c>
      <c r="C24" s="73">
        <f>SUM(C22:C23)</f>
        <v>0</v>
      </c>
      <c r="D24" s="74">
        <f aca="true" t="shared" si="4" ref="D24:Z24">SUM(D22:D23)</f>
        <v>11182107</v>
      </c>
      <c r="E24" s="75">
        <f t="shared" si="4"/>
        <v>28375813</v>
      </c>
      <c r="F24" s="75">
        <f t="shared" si="4"/>
        <v>60851848</v>
      </c>
      <c r="G24" s="75">
        <f t="shared" si="4"/>
        <v>3013090</v>
      </c>
      <c r="H24" s="75">
        <f t="shared" si="4"/>
        <v>3013090</v>
      </c>
      <c r="I24" s="75">
        <f t="shared" si="4"/>
        <v>66878028</v>
      </c>
      <c r="J24" s="75">
        <f t="shared" si="4"/>
        <v>-17525780</v>
      </c>
      <c r="K24" s="75">
        <f t="shared" si="4"/>
        <v>-23336140</v>
      </c>
      <c r="L24" s="75">
        <f t="shared" si="4"/>
        <v>-6125518</v>
      </c>
      <c r="M24" s="75">
        <f t="shared" si="4"/>
        <v>-46987438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-9139157</v>
      </c>
      <c r="S24" s="75">
        <f t="shared" si="4"/>
        <v>-8684488</v>
      </c>
      <c r="T24" s="75">
        <f t="shared" si="4"/>
        <v>0</v>
      </c>
      <c r="U24" s="75">
        <f t="shared" si="4"/>
        <v>-17823645</v>
      </c>
      <c r="V24" s="75">
        <f t="shared" si="4"/>
        <v>2066945</v>
      </c>
      <c r="W24" s="75">
        <f t="shared" si="4"/>
        <v>28375813</v>
      </c>
      <c r="X24" s="75">
        <f t="shared" si="4"/>
        <v>-26308868</v>
      </c>
      <c r="Y24" s="76">
        <f>+IF(W24&lt;&gt;0,(X24/W24)*100,0)</f>
        <v>-92.71582104096893</v>
      </c>
      <c r="Z24" s="77">
        <f t="shared" si="4"/>
        <v>28375813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</v>
      </c>
      <c r="C27" s="21">
        <v>0</v>
      </c>
      <c r="D27" s="103">
        <v>39781187</v>
      </c>
      <c r="E27" s="104">
        <v>39781187</v>
      </c>
      <c r="F27" s="104">
        <v>0</v>
      </c>
      <c r="G27" s="104">
        <v>1517443</v>
      </c>
      <c r="H27" s="104">
        <v>1517443</v>
      </c>
      <c r="I27" s="104">
        <v>3034886</v>
      </c>
      <c r="J27" s="104">
        <v>1538545</v>
      </c>
      <c r="K27" s="104">
        <v>23530857</v>
      </c>
      <c r="L27" s="104">
        <v>535212</v>
      </c>
      <c r="M27" s="104">
        <v>25604614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28639500</v>
      </c>
      <c r="W27" s="104">
        <v>39781187</v>
      </c>
      <c r="X27" s="104">
        <v>-11141687</v>
      </c>
      <c r="Y27" s="105">
        <v>-28.01</v>
      </c>
      <c r="Z27" s="106">
        <v>39781187</v>
      </c>
    </row>
    <row r="28" spans="1:26" ht="12.75">
      <c r="A28" s="107" t="s">
        <v>47</v>
      </c>
      <c r="B28" s="18">
        <v>0</v>
      </c>
      <c r="C28" s="18">
        <v>0</v>
      </c>
      <c r="D28" s="58">
        <v>29571467</v>
      </c>
      <c r="E28" s="59">
        <v>29571467</v>
      </c>
      <c r="F28" s="59">
        <v>0</v>
      </c>
      <c r="G28" s="59">
        <v>1517443</v>
      </c>
      <c r="H28" s="59">
        <v>1517443</v>
      </c>
      <c r="I28" s="59">
        <v>3034886</v>
      </c>
      <c r="J28" s="59">
        <v>1538545</v>
      </c>
      <c r="K28" s="59">
        <v>23530857</v>
      </c>
      <c r="L28" s="59">
        <v>0</v>
      </c>
      <c r="M28" s="59">
        <v>25069402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28104288</v>
      </c>
      <c r="W28" s="59">
        <v>29571467</v>
      </c>
      <c r="X28" s="59">
        <v>-1467179</v>
      </c>
      <c r="Y28" s="60">
        <v>-4.96</v>
      </c>
      <c r="Z28" s="61">
        <v>29571467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</v>
      </c>
      <c r="C31" s="18">
        <v>0</v>
      </c>
      <c r="D31" s="58">
        <v>10209718</v>
      </c>
      <c r="E31" s="59">
        <v>10209718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535212</v>
      </c>
      <c r="M31" s="59">
        <v>535212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535212</v>
      </c>
      <c r="W31" s="59">
        <v>10209718</v>
      </c>
      <c r="X31" s="59">
        <v>-9674506</v>
      </c>
      <c r="Y31" s="60">
        <v>-94.76</v>
      </c>
      <c r="Z31" s="61">
        <v>10209718</v>
      </c>
    </row>
    <row r="32" spans="1:26" ht="12.75">
      <c r="A32" s="68" t="s">
        <v>50</v>
      </c>
      <c r="B32" s="21">
        <f>SUM(B28:B31)</f>
        <v>1</v>
      </c>
      <c r="C32" s="21">
        <f>SUM(C28:C31)</f>
        <v>0</v>
      </c>
      <c r="D32" s="103">
        <f aca="true" t="shared" si="5" ref="D32:Z32">SUM(D28:D31)</f>
        <v>39781185</v>
      </c>
      <c r="E32" s="104">
        <f t="shared" si="5"/>
        <v>39781185</v>
      </c>
      <c r="F32" s="104">
        <f t="shared" si="5"/>
        <v>0</v>
      </c>
      <c r="G32" s="104">
        <f t="shared" si="5"/>
        <v>1517443</v>
      </c>
      <c r="H32" s="104">
        <f t="shared" si="5"/>
        <v>1517443</v>
      </c>
      <c r="I32" s="104">
        <f t="shared" si="5"/>
        <v>3034886</v>
      </c>
      <c r="J32" s="104">
        <f t="shared" si="5"/>
        <v>1538545</v>
      </c>
      <c r="K32" s="104">
        <f t="shared" si="5"/>
        <v>23530857</v>
      </c>
      <c r="L32" s="104">
        <f t="shared" si="5"/>
        <v>535212</v>
      </c>
      <c r="M32" s="104">
        <f t="shared" si="5"/>
        <v>25604614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28639500</v>
      </c>
      <c r="W32" s="104">
        <f t="shared" si="5"/>
        <v>39781185</v>
      </c>
      <c r="X32" s="104">
        <f t="shared" si="5"/>
        <v>-11141685</v>
      </c>
      <c r="Y32" s="105">
        <f>+IF(W32&lt;&gt;0,(X32/W32)*100,0)</f>
        <v>-28.00742360993017</v>
      </c>
      <c r="Z32" s="106">
        <f t="shared" si="5"/>
        <v>39781185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49671587</v>
      </c>
      <c r="C35" s="18">
        <v>0</v>
      </c>
      <c r="D35" s="58">
        <v>48897483</v>
      </c>
      <c r="E35" s="59">
        <v>61485318</v>
      </c>
      <c r="F35" s="59">
        <v>38957043</v>
      </c>
      <c r="G35" s="59">
        <v>859018</v>
      </c>
      <c r="H35" s="59">
        <v>859018</v>
      </c>
      <c r="I35" s="59">
        <v>40675079</v>
      </c>
      <c r="J35" s="59">
        <v>-13567624</v>
      </c>
      <c r="K35" s="59">
        <v>-16363059</v>
      </c>
      <c r="L35" s="59">
        <v>-2452061</v>
      </c>
      <c r="M35" s="59">
        <v>-32382744</v>
      </c>
      <c r="N35" s="59">
        <v>0</v>
      </c>
      <c r="O35" s="59">
        <v>0</v>
      </c>
      <c r="P35" s="59">
        <v>0</v>
      </c>
      <c r="Q35" s="59">
        <v>0</v>
      </c>
      <c r="R35" s="59">
        <v>-10785957</v>
      </c>
      <c r="S35" s="59">
        <v>-13694126</v>
      </c>
      <c r="T35" s="59">
        <v>0</v>
      </c>
      <c r="U35" s="59">
        <v>-24480083</v>
      </c>
      <c r="V35" s="59">
        <v>-16187748</v>
      </c>
      <c r="W35" s="59">
        <v>61485318</v>
      </c>
      <c r="X35" s="59">
        <v>-77673066</v>
      </c>
      <c r="Y35" s="60">
        <v>-126.33</v>
      </c>
      <c r="Z35" s="61">
        <v>61485318</v>
      </c>
    </row>
    <row r="36" spans="1:26" ht="12.75">
      <c r="A36" s="57" t="s">
        <v>53</v>
      </c>
      <c r="B36" s="18">
        <v>412836227</v>
      </c>
      <c r="C36" s="18">
        <v>0</v>
      </c>
      <c r="D36" s="58">
        <v>495049086</v>
      </c>
      <c r="E36" s="59">
        <v>495049086</v>
      </c>
      <c r="F36" s="59">
        <v>0</v>
      </c>
      <c r="G36" s="59">
        <v>1517443</v>
      </c>
      <c r="H36" s="59">
        <v>1517443</v>
      </c>
      <c r="I36" s="59">
        <v>3034886</v>
      </c>
      <c r="J36" s="59">
        <v>1538545</v>
      </c>
      <c r="K36" s="59">
        <v>23530857</v>
      </c>
      <c r="L36" s="59">
        <v>535212</v>
      </c>
      <c r="M36" s="59">
        <v>25604614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28639500</v>
      </c>
      <c r="W36" s="59">
        <v>495049086</v>
      </c>
      <c r="X36" s="59">
        <v>-466409586</v>
      </c>
      <c r="Y36" s="60">
        <v>-94.21</v>
      </c>
      <c r="Z36" s="61">
        <v>495049086</v>
      </c>
    </row>
    <row r="37" spans="1:26" ht="12.75">
      <c r="A37" s="57" t="s">
        <v>54</v>
      </c>
      <c r="B37" s="18">
        <v>227542212</v>
      </c>
      <c r="C37" s="18">
        <v>0</v>
      </c>
      <c r="D37" s="58">
        <v>242484893</v>
      </c>
      <c r="E37" s="59">
        <v>77410199</v>
      </c>
      <c r="F37" s="59">
        <v>-23313154</v>
      </c>
      <c r="G37" s="59">
        <v>-636629</v>
      </c>
      <c r="H37" s="59">
        <v>-636629</v>
      </c>
      <c r="I37" s="59">
        <v>-24586412</v>
      </c>
      <c r="J37" s="59">
        <v>5496701</v>
      </c>
      <c r="K37" s="59">
        <v>30503938</v>
      </c>
      <c r="L37" s="59">
        <v>4208669</v>
      </c>
      <c r="M37" s="59">
        <v>40209308</v>
      </c>
      <c r="N37" s="59">
        <v>0</v>
      </c>
      <c r="O37" s="59">
        <v>0</v>
      </c>
      <c r="P37" s="59">
        <v>0</v>
      </c>
      <c r="Q37" s="59">
        <v>0</v>
      </c>
      <c r="R37" s="59">
        <v>-1646800</v>
      </c>
      <c r="S37" s="59">
        <v>-5009638</v>
      </c>
      <c r="T37" s="59">
        <v>0</v>
      </c>
      <c r="U37" s="59">
        <v>-6656438</v>
      </c>
      <c r="V37" s="59">
        <v>8966458</v>
      </c>
      <c r="W37" s="59">
        <v>77410199</v>
      </c>
      <c r="X37" s="59">
        <v>-68443741</v>
      </c>
      <c r="Y37" s="60">
        <v>-88.42</v>
      </c>
      <c r="Z37" s="61">
        <v>77410199</v>
      </c>
    </row>
    <row r="38" spans="1:26" ht="12.75">
      <c r="A38" s="57" t="s">
        <v>55</v>
      </c>
      <c r="B38" s="18">
        <v>34400878</v>
      </c>
      <c r="C38" s="18">
        <v>0</v>
      </c>
      <c r="D38" s="58">
        <v>39501979</v>
      </c>
      <c r="E38" s="59">
        <v>181001979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181001979</v>
      </c>
      <c r="X38" s="59">
        <v>-181001979</v>
      </c>
      <c r="Y38" s="60">
        <v>-100</v>
      </c>
      <c r="Z38" s="61">
        <v>181001979</v>
      </c>
    </row>
    <row r="39" spans="1:26" ht="12.75">
      <c r="A39" s="57" t="s">
        <v>56</v>
      </c>
      <c r="B39" s="18">
        <v>218678390</v>
      </c>
      <c r="C39" s="18">
        <v>0</v>
      </c>
      <c r="D39" s="58">
        <v>261959698</v>
      </c>
      <c r="E39" s="59">
        <v>269746413</v>
      </c>
      <c r="F39" s="59">
        <v>1418349</v>
      </c>
      <c r="G39" s="59">
        <v>0</v>
      </c>
      <c r="H39" s="59">
        <v>0</v>
      </c>
      <c r="I39" s="59">
        <v>1418349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1418349</v>
      </c>
      <c r="W39" s="59">
        <v>269746413</v>
      </c>
      <c r="X39" s="59">
        <v>-268328064</v>
      </c>
      <c r="Y39" s="60">
        <v>-99.47</v>
      </c>
      <c r="Z39" s="61">
        <v>269746413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-148881430</v>
      </c>
      <c r="C42" s="18">
        <v>0</v>
      </c>
      <c r="D42" s="58">
        <v>-177648443</v>
      </c>
      <c r="E42" s="59">
        <v>-157201851</v>
      </c>
      <c r="F42" s="59">
        <v>-6451124</v>
      </c>
      <c r="G42" s="59">
        <v>-927119</v>
      </c>
      <c r="H42" s="59">
        <v>-927119</v>
      </c>
      <c r="I42" s="59">
        <v>-8305362</v>
      </c>
      <c r="J42" s="59">
        <v>-17471015</v>
      </c>
      <c r="K42" s="59">
        <v>-23360075</v>
      </c>
      <c r="L42" s="59">
        <v>-6153227</v>
      </c>
      <c r="M42" s="59">
        <v>-46984317</v>
      </c>
      <c r="N42" s="59">
        <v>0</v>
      </c>
      <c r="O42" s="59">
        <v>0</v>
      </c>
      <c r="P42" s="59">
        <v>0</v>
      </c>
      <c r="Q42" s="59">
        <v>0</v>
      </c>
      <c r="R42" s="59">
        <v>-9151577</v>
      </c>
      <c r="S42" s="59">
        <v>-8680352</v>
      </c>
      <c r="T42" s="59">
        <v>0</v>
      </c>
      <c r="U42" s="59">
        <v>-17831929</v>
      </c>
      <c r="V42" s="59">
        <v>-73121608</v>
      </c>
      <c r="W42" s="59">
        <v>-157201851</v>
      </c>
      <c r="X42" s="59">
        <v>84080243</v>
      </c>
      <c r="Y42" s="60">
        <v>-53.49</v>
      </c>
      <c r="Z42" s="61">
        <v>-157201851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3139</v>
      </c>
      <c r="C44" s="18">
        <v>0</v>
      </c>
      <c r="D44" s="58">
        <v>6862</v>
      </c>
      <c r="E44" s="59">
        <v>0</v>
      </c>
      <c r="F44" s="59">
        <v>-3309080</v>
      </c>
      <c r="G44" s="59">
        <v>3293236</v>
      </c>
      <c r="H44" s="59">
        <v>0</v>
      </c>
      <c r="I44" s="59">
        <v>-15844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-15844</v>
      </c>
      <c r="W44" s="59">
        <v>6862</v>
      </c>
      <c r="X44" s="59">
        <v>-22706</v>
      </c>
      <c r="Y44" s="60">
        <v>-330.89</v>
      </c>
      <c r="Z44" s="61">
        <v>0</v>
      </c>
    </row>
    <row r="45" spans="1:26" ht="12.75">
      <c r="A45" s="68" t="s">
        <v>61</v>
      </c>
      <c r="B45" s="21">
        <v>-142237399</v>
      </c>
      <c r="C45" s="21">
        <v>0</v>
      </c>
      <c r="D45" s="103">
        <v>-177392849</v>
      </c>
      <c r="E45" s="104">
        <v>-156953119</v>
      </c>
      <c r="F45" s="104">
        <v>3434678</v>
      </c>
      <c r="G45" s="104">
        <f>+F45+G42+G43+G44+G83</f>
        <v>5800795</v>
      </c>
      <c r="H45" s="104">
        <f>+G45+H42+H43+H44+H83</f>
        <v>4873676</v>
      </c>
      <c r="I45" s="104">
        <f>+H45</f>
        <v>4873676</v>
      </c>
      <c r="J45" s="104">
        <f>+H45+J42+J43+J44+J83</f>
        <v>-12597339</v>
      </c>
      <c r="K45" s="104">
        <f>+J45+K42+K43+K44+K83</f>
        <v>-35957414</v>
      </c>
      <c r="L45" s="104">
        <f>+K45+L42+L43+L44+L83</f>
        <v>-42110641</v>
      </c>
      <c r="M45" s="104">
        <f>+L45</f>
        <v>-42110641</v>
      </c>
      <c r="N45" s="104">
        <f>+L45+N42+N43+N44+N83</f>
        <v>-42110641</v>
      </c>
      <c r="O45" s="104">
        <f>+N45+O42+O43+O44+O83</f>
        <v>-42110641</v>
      </c>
      <c r="P45" s="104">
        <f>+O45+P42+P43+P44+P83</f>
        <v>-42110641</v>
      </c>
      <c r="Q45" s="104">
        <f>+P45</f>
        <v>-42110641</v>
      </c>
      <c r="R45" s="104">
        <f>+P45+R42+R43+R44+R83</f>
        <v>-54021984</v>
      </c>
      <c r="S45" s="104">
        <f>+R45+S42+S43+S44+S83</f>
        <v>-49210674</v>
      </c>
      <c r="T45" s="104">
        <f>+S45+T42+T43+T44+T83</f>
        <v>-49210674</v>
      </c>
      <c r="U45" s="104">
        <f>+T45</f>
        <v>-49210674</v>
      </c>
      <c r="V45" s="104">
        <f>+U45</f>
        <v>-49210674</v>
      </c>
      <c r="W45" s="104">
        <f>+W83+W42+W43+W44</f>
        <v>-157174263</v>
      </c>
      <c r="X45" s="104">
        <f>+V45-W45</f>
        <v>107963589</v>
      </c>
      <c r="Y45" s="105">
        <f>+IF(W45&lt;&gt;0,+(X45/W45)*100,0)</f>
        <v>-68.69037394500141</v>
      </c>
      <c r="Z45" s="106">
        <v>-156953119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12655079</v>
      </c>
      <c r="C68" s="18">
        <v>0</v>
      </c>
      <c r="D68" s="19">
        <v>31967359</v>
      </c>
      <c r="E68" s="20">
        <v>37898825</v>
      </c>
      <c r="F68" s="20">
        <v>35407791</v>
      </c>
      <c r="G68" s="20">
        <v>-113307</v>
      </c>
      <c r="H68" s="20">
        <v>-113307</v>
      </c>
      <c r="I68" s="20">
        <v>35181177</v>
      </c>
      <c r="J68" s="20">
        <v>0</v>
      </c>
      <c r="K68" s="20">
        <v>-177</v>
      </c>
      <c r="L68" s="20">
        <v>-3021</v>
      </c>
      <c r="M68" s="20">
        <v>-3198</v>
      </c>
      <c r="N68" s="20">
        <v>0</v>
      </c>
      <c r="O68" s="20">
        <v>0</v>
      </c>
      <c r="P68" s="20">
        <v>0</v>
      </c>
      <c r="Q68" s="20">
        <v>0</v>
      </c>
      <c r="R68" s="20">
        <v>-12905</v>
      </c>
      <c r="S68" s="20">
        <v>-14840</v>
      </c>
      <c r="T68" s="20">
        <v>0</v>
      </c>
      <c r="U68" s="20">
        <v>-27745</v>
      </c>
      <c r="V68" s="20">
        <v>35150234</v>
      </c>
      <c r="W68" s="20">
        <v>37898825</v>
      </c>
      <c r="X68" s="20">
        <v>0</v>
      </c>
      <c r="Y68" s="19">
        <v>0</v>
      </c>
      <c r="Z68" s="22">
        <v>37898825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40290397</v>
      </c>
      <c r="C70" s="18">
        <v>0</v>
      </c>
      <c r="D70" s="19">
        <v>43063422</v>
      </c>
      <c r="E70" s="20">
        <v>43063422</v>
      </c>
      <c r="F70" s="20">
        <v>3573651</v>
      </c>
      <c r="G70" s="20">
        <v>2410297</v>
      </c>
      <c r="H70" s="20">
        <v>2410297</v>
      </c>
      <c r="I70" s="20">
        <v>8394245</v>
      </c>
      <c r="J70" s="20">
        <v>6053</v>
      </c>
      <c r="K70" s="20">
        <v>45466</v>
      </c>
      <c r="L70" s="20">
        <v>15180</v>
      </c>
      <c r="M70" s="20">
        <v>66699</v>
      </c>
      <c r="N70" s="20">
        <v>0</v>
      </c>
      <c r="O70" s="20">
        <v>0</v>
      </c>
      <c r="P70" s="20">
        <v>0</v>
      </c>
      <c r="Q70" s="20">
        <v>0</v>
      </c>
      <c r="R70" s="20">
        <v>791</v>
      </c>
      <c r="S70" s="20">
        <v>0</v>
      </c>
      <c r="T70" s="20">
        <v>0</v>
      </c>
      <c r="U70" s="20">
        <v>791</v>
      </c>
      <c r="V70" s="20">
        <v>8461735</v>
      </c>
      <c r="W70" s="20">
        <v>43063422</v>
      </c>
      <c r="X70" s="20">
        <v>0</v>
      </c>
      <c r="Y70" s="19">
        <v>0</v>
      </c>
      <c r="Z70" s="22">
        <v>43063422</v>
      </c>
    </row>
    <row r="71" spans="1:26" ht="12.75" hidden="1">
      <c r="A71" s="38" t="s">
        <v>67</v>
      </c>
      <c r="B71" s="18">
        <v>22678785</v>
      </c>
      <c r="C71" s="18">
        <v>0</v>
      </c>
      <c r="D71" s="19">
        <v>26265699</v>
      </c>
      <c r="E71" s="20">
        <v>26265699</v>
      </c>
      <c r="F71" s="20">
        <v>2417546</v>
      </c>
      <c r="G71" s="20">
        <v>1815693</v>
      </c>
      <c r="H71" s="20">
        <v>1815693</v>
      </c>
      <c r="I71" s="20">
        <v>6048932</v>
      </c>
      <c r="J71" s="20">
        <v>9412</v>
      </c>
      <c r="K71" s="20">
        <v>8129</v>
      </c>
      <c r="L71" s="20">
        <v>12888</v>
      </c>
      <c r="M71" s="20">
        <v>30429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6079361</v>
      </c>
      <c r="W71" s="20">
        <v>26265699</v>
      </c>
      <c r="X71" s="20">
        <v>0</v>
      </c>
      <c r="Y71" s="19">
        <v>0</v>
      </c>
      <c r="Z71" s="22">
        <v>26265699</v>
      </c>
    </row>
    <row r="72" spans="1:26" ht="12.75" hidden="1">
      <c r="A72" s="38" t="s">
        <v>68</v>
      </c>
      <c r="B72" s="18">
        <v>8753749</v>
      </c>
      <c r="C72" s="18">
        <v>0</v>
      </c>
      <c r="D72" s="19">
        <v>6151847</v>
      </c>
      <c r="E72" s="20">
        <v>6151847</v>
      </c>
      <c r="F72" s="20">
        <v>775638</v>
      </c>
      <c r="G72" s="20">
        <v>250957</v>
      </c>
      <c r="H72" s="20">
        <v>250957</v>
      </c>
      <c r="I72" s="20">
        <v>1277552</v>
      </c>
      <c r="J72" s="20">
        <v>1227</v>
      </c>
      <c r="K72" s="20">
        <v>2246</v>
      </c>
      <c r="L72" s="20">
        <v>2008</v>
      </c>
      <c r="M72" s="20">
        <v>5481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1283033</v>
      </c>
      <c r="W72" s="20">
        <v>6151847</v>
      </c>
      <c r="X72" s="20">
        <v>0</v>
      </c>
      <c r="Y72" s="19">
        <v>0</v>
      </c>
      <c r="Z72" s="22">
        <v>6151847</v>
      </c>
    </row>
    <row r="73" spans="1:26" ht="12.75" hidden="1">
      <c r="A73" s="38" t="s">
        <v>69</v>
      </c>
      <c r="B73" s="18">
        <v>6858929</v>
      </c>
      <c r="C73" s="18">
        <v>0</v>
      </c>
      <c r="D73" s="19">
        <v>4683829</v>
      </c>
      <c r="E73" s="20">
        <v>4683829</v>
      </c>
      <c r="F73" s="20">
        <v>613520</v>
      </c>
      <c r="G73" s="20">
        <v>103065</v>
      </c>
      <c r="H73" s="20">
        <v>103065</v>
      </c>
      <c r="I73" s="20">
        <v>819650</v>
      </c>
      <c r="J73" s="20">
        <v>976</v>
      </c>
      <c r="K73" s="20">
        <v>2536</v>
      </c>
      <c r="L73" s="20">
        <v>654</v>
      </c>
      <c r="M73" s="20">
        <v>4166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823816</v>
      </c>
      <c r="W73" s="20">
        <v>4683829</v>
      </c>
      <c r="X73" s="20">
        <v>0</v>
      </c>
      <c r="Y73" s="19">
        <v>0</v>
      </c>
      <c r="Z73" s="22">
        <v>4683829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784379</v>
      </c>
      <c r="C75" s="27">
        <v>0</v>
      </c>
      <c r="D75" s="28">
        <v>1100009</v>
      </c>
      <c r="E75" s="29">
        <v>1100009</v>
      </c>
      <c r="F75" s="29">
        <v>140887</v>
      </c>
      <c r="G75" s="29">
        <v>-630226</v>
      </c>
      <c r="H75" s="29">
        <v>-630226</v>
      </c>
      <c r="I75" s="29">
        <v>-1119565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-1119565</v>
      </c>
      <c r="W75" s="29">
        <v>1100009</v>
      </c>
      <c r="X75" s="29">
        <v>0</v>
      </c>
      <c r="Y75" s="28">
        <v>0</v>
      </c>
      <c r="Z75" s="30">
        <v>1100009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6640892</v>
      </c>
      <c r="C83" s="18"/>
      <c r="D83" s="19">
        <v>248732</v>
      </c>
      <c r="E83" s="20">
        <v>248732</v>
      </c>
      <c r="F83" s="20">
        <v>13194882</v>
      </c>
      <c r="G83" s="20"/>
      <c r="H83" s="20"/>
      <c r="I83" s="20">
        <v>13194882</v>
      </c>
      <c r="J83" s="20"/>
      <c r="K83" s="20"/>
      <c r="L83" s="20"/>
      <c r="M83" s="20"/>
      <c r="N83" s="20"/>
      <c r="O83" s="20"/>
      <c r="P83" s="20"/>
      <c r="Q83" s="20"/>
      <c r="R83" s="20">
        <v>-2759766</v>
      </c>
      <c r="S83" s="20">
        <v>13491662</v>
      </c>
      <c r="T83" s="20"/>
      <c r="U83" s="20">
        <v>-2759766</v>
      </c>
      <c r="V83" s="20">
        <v>13194882</v>
      </c>
      <c r="W83" s="20">
        <v>20726</v>
      </c>
      <c r="X83" s="20"/>
      <c r="Y83" s="19"/>
      <c r="Z83" s="22">
        <v>248732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1066477</v>
      </c>
      <c r="C7" s="18">
        <v>0</v>
      </c>
      <c r="D7" s="58">
        <v>500000</v>
      </c>
      <c r="E7" s="59">
        <v>900000</v>
      </c>
      <c r="F7" s="59">
        <v>139988</v>
      </c>
      <c r="G7" s="59">
        <v>165124</v>
      </c>
      <c r="H7" s="59">
        <v>147132</v>
      </c>
      <c r="I7" s="59">
        <v>452244</v>
      </c>
      <c r="J7" s="59">
        <v>119269</v>
      </c>
      <c r="K7" s="59">
        <v>93291</v>
      </c>
      <c r="L7" s="59">
        <v>111520</v>
      </c>
      <c r="M7" s="59">
        <v>324080</v>
      </c>
      <c r="N7" s="59">
        <v>141296</v>
      </c>
      <c r="O7" s="59">
        <v>110837</v>
      </c>
      <c r="P7" s="59">
        <v>111563</v>
      </c>
      <c r="Q7" s="59">
        <v>363696</v>
      </c>
      <c r="R7" s="59">
        <v>97137</v>
      </c>
      <c r="S7" s="59">
        <v>68398</v>
      </c>
      <c r="T7" s="59">
        <v>43968</v>
      </c>
      <c r="U7" s="59">
        <v>209503</v>
      </c>
      <c r="V7" s="59">
        <v>1349523</v>
      </c>
      <c r="W7" s="59">
        <v>900000</v>
      </c>
      <c r="X7" s="59">
        <v>449523</v>
      </c>
      <c r="Y7" s="60">
        <v>49.95</v>
      </c>
      <c r="Z7" s="61">
        <v>900000</v>
      </c>
    </row>
    <row r="8" spans="1:26" ht="12.75">
      <c r="A8" s="57" t="s">
        <v>34</v>
      </c>
      <c r="B8" s="18">
        <v>58832586</v>
      </c>
      <c r="C8" s="18">
        <v>0</v>
      </c>
      <c r="D8" s="58">
        <v>54874734</v>
      </c>
      <c r="E8" s="59">
        <v>60789734</v>
      </c>
      <c r="F8" s="59">
        <v>4327989</v>
      </c>
      <c r="G8" s="59">
        <v>6365200</v>
      </c>
      <c r="H8" s="59">
        <v>4756700</v>
      </c>
      <c r="I8" s="59">
        <v>15449889</v>
      </c>
      <c r="J8" s="59">
        <v>4354954</v>
      </c>
      <c r="K8" s="59">
        <v>4762495</v>
      </c>
      <c r="L8" s="59">
        <v>4611698</v>
      </c>
      <c r="M8" s="59">
        <v>13729147</v>
      </c>
      <c r="N8" s="59">
        <v>4307168</v>
      </c>
      <c r="O8" s="59">
        <v>4644056</v>
      </c>
      <c r="P8" s="59">
        <v>17478400</v>
      </c>
      <c r="Q8" s="59">
        <v>26429624</v>
      </c>
      <c r="R8" s="59">
        <v>0</v>
      </c>
      <c r="S8" s="59">
        <v>181385</v>
      </c>
      <c r="T8" s="59">
        <v>8850</v>
      </c>
      <c r="U8" s="59">
        <v>190235</v>
      </c>
      <c r="V8" s="59">
        <v>55798895</v>
      </c>
      <c r="W8" s="59">
        <v>60789734</v>
      </c>
      <c r="X8" s="59">
        <v>-4990839</v>
      </c>
      <c r="Y8" s="60">
        <v>-8.21</v>
      </c>
      <c r="Z8" s="61">
        <v>60789734</v>
      </c>
    </row>
    <row r="9" spans="1:26" ht="12.75">
      <c r="A9" s="57" t="s">
        <v>35</v>
      </c>
      <c r="B9" s="18">
        <v>4230555</v>
      </c>
      <c r="C9" s="18">
        <v>0</v>
      </c>
      <c r="D9" s="58">
        <v>4277310</v>
      </c>
      <c r="E9" s="59">
        <v>4910040</v>
      </c>
      <c r="F9" s="59">
        <v>1226974</v>
      </c>
      <c r="G9" s="59">
        <v>735593</v>
      </c>
      <c r="H9" s="59">
        <v>166298</v>
      </c>
      <c r="I9" s="59">
        <v>2128865</v>
      </c>
      <c r="J9" s="59">
        <v>520445</v>
      </c>
      <c r="K9" s="59">
        <v>315425</v>
      </c>
      <c r="L9" s="59">
        <v>233495</v>
      </c>
      <c r="M9" s="59">
        <v>1069365</v>
      </c>
      <c r="N9" s="59">
        <v>135650</v>
      </c>
      <c r="O9" s="59">
        <v>247350</v>
      </c>
      <c r="P9" s="59">
        <v>122612</v>
      </c>
      <c r="Q9" s="59">
        <v>505612</v>
      </c>
      <c r="R9" s="59">
        <v>448673</v>
      </c>
      <c r="S9" s="59">
        <v>77500</v>
      </c>
      <c r="T9" s="59">
        <v>296530</v>
      </c>
      <c r="U9" s="59">
        <v>822703</v>
      </c>
      <c r="V9" s="59">
        <v>4526545</v>
      </c>
      <c r="W9" s="59">
        <v>4910040</v>
      </c>
      <c r="X9" s="59">
        <v>-383495</v>
      </c>
      <c r="Y9" s="60">
        <v>-7.81</v>
      </c>
      <c r="Z9" s="61">
        <v>4910040</v>
      </c>
    </row>
    <row r="10" spans="1:26" ht="20.25">
      <c r="A10" s="62" t="s">
        <v>113</v>
      </c>
      <c r="B10" s="63">
        <f>SUM(B5:B9)</f>
        <v>64129618</v>
      </c>
      <c r="C10" s="63">
        <f>SUM(C5:C9)</f>
        <v>0</v>
      </c>
      <c r="D10" s="64">
        <f aca="true" t="shared" si="0" ref="D10:Z10">SUM(D5:D9)</f>
        <v>59652044</v>
      </c>
      <c r="E10" s="65">
        <f t="shared" si="0"/>
        <v>66599774</v>
      </c>
      <c r="F10" s="65">
        <f t="shared" si="0"/>
        <v>5694951</v>
      </c>
      <c r="G10" s="65">
        <f t="shared" si="0"/>
        <v>7265917</v>
      </c>
      <c r="H10" s="65">
        <f t="shared" si="0"/>
        <v>5070130</v>
      </c>
      <c r="I10" s="65">
        <f t="shared" si="0"/>
        <v>18030998</v>
      </c>
      <c r="J10" s="65">
        <f t="shared" si="0"/>
        <v>4994668</v>
      </c>
      <c r="K10" s="65">
        <f t="shared" si="0"/>
        <v>5171211</v>
      </c>
      <c r="L10" s="65">
        <f t="shared" si="0"/>
        <v>4956713</v>
      </c>
      <c r="M10" s="65">
        <f t="shared" si="0"/>
        <v>15122592</v>
      </c>
      <c r="N10" s="65">
        <f t="shared" si="0"/>
        <v>4584114</v>
      </c>
      <c r="O10" s="65">
        <f t="shared" si="0"/>
        <v>5002243</v>
      </c>
      <c r="P10" s="65">
        <f t="shared" si="0"/>
        <v>17712575</v>
      </c>
      <c r="Q10" s="65">
        <f t="shared" si="0"/>
        <v>27298932</v>
      </c>
      <c r="R10" s="65">
        <f t="shared" si="0"/>
        <v>545810</v>
      </c>
      <c r="S10" s="65">
        <f t="shared" si="0"/>
        <v>327283</v>
      </c>
      <c r="T10" s="65">
        <f t="shared" si="0"/>
        <v>349348</v>
      </c>
      <c r="U10" s="65">
        <f t="shared" si="0"/>
        <v>1222441</v>
      </c>
      <c r="V10" s="65">
        <f t="shared" si="0"/>
        <v>61674963</v>
      </c>
      <c r="W10" s="65">
        <f t="shared" si="0"/>
        <v>66599774</v>
      </c>
      <c r="X10" s="65">
        <f t="shared" si="0"/>
        <v>-4924811</v>
      </c>
      <c r="Y10" s="66">
        <f>+IF(W10&lt;&gt;0,(X10/W10)*100,0)</f>
        <v>-7.394636204020752</v>
      </c>
      <c r="Z10" s="67">
        <f t="shared" si="0"/>
        <v>66599774</v>
      </c>
    </row>
    <row r="11" spans="1:26" ht="12.75">
      <c r="A11" s="57" t="s">
        <v>36</v>
      </c>
      <c r="B11" s="18">
        <v>35379248</v>
      </c>
      <c r="C11" s="18">
        <v>0</v>
      </c>
      <c r="D11" s="58">
        <v>37199835</v>
      </c>
      <c r="E11" s="59">
        <v>38619049</v>
      </c>
      <c r="F11" s="59">
        <v>3143778</v>
      </c>
      <c r="G11" s="59">
        <v>2846959</v>
      </c>
      <c r="H11" s="59">
        <v>2988848</v>
      </c>
      <c r="I11" s="59">
        <v>8979585</v>
      </c>
      <c r="J11" s="59">
        <v>2848345</v>
      </c>
      <c r="K11" s="59">
        <v>2984311</v>
      </c>
      <c r="L11" s="59">
        <v>-5890</v>
      </c>
      <c r="M11" s="59">
        <v>5826766</v>
      </c>
      <c r="N11" s="59">
        <v>5993169</v>
      </c>
      <c r="O11" s="59">
        <v>2942098</v>
      </c>
      <c r="P11" s="59">
        <v>3185700</v>
      </c>
      <c r="Q11" s="59">
        <v>12120967</v>
      </c>
      <c r="R11" s="59">
        <v>6941867</v>
      </c>
      <c r="S11" s="59">
        <v>3203669</v>
      </c>
      <c r="T11" s="59">
        <v>3068666</v>
      </c>
      <c r="U11" s="59">
        <v>13214202</v>
      </c>
      <c r="V11" s="59">
        <v>40141520</v>
      </c>
      <c r="W11" s="59">
        <v>38619049</v>
      </c>
      <c r="X11" s="59">
        <v>1522471</v>
      </c>
      <c r="Y11" s="60">
        <v>3.94</v>
      </c>
      <c r="Z11" s="61">
        <v>38619049</v>
      </c>
    </row>
    <row r="12" spans="1:26" ht="12.75">
      <c r="A12" s="57" t="s">
        <v>37</v>
      </c>
      <c r="B12" s="18">
        <v>4323640</v>
      </c>
      <c r="C12" s="18">
        <v>0</v>
      </c>
      <c r="D12" s="58">
        <v>4729214</v>
      </c>
      <c r="E12" s="59">
        <v>4736000</v>
      </c>
      <c r="F12" s="59">
        <v>387577</v>
      </c>
      <c r="G12" s="59">
        <v>370132</v>
      </c>
      <c r="H12" s="59">
        <v>397982</v>
      </c>
      <c r="I12" s="59">
        <v>1155691</v>
      </c>
      <c r="J12" s="59">
        <v>398360</v>
      </c>
      <c r="K12" s="59">
        <v>292608</v>
      </c>
      <c r="L12" s="59">
        <v>4449</v>
      </c>
      <c r="M12" s="59">
        <v>695417</v>
      </c>
      <c r="N12" s="59">
        <v>683636</v>
      </c>
      <c r="O12" s="59">
        <v>370132</v>
      </c>
      <c r="P12" s="59">
        <v>382807</v>
      </c>
      <c r="Q12" s="59">
        <v>1436575</v>
      </c>
      <c r="R12" s="59">
        <v>740264</v>
      </c>
      <c r="S12" s="59">
        <v>370132</v>
      </c>
      <c r="T12" s="59">
        <v>501024</v>
      </c>
      <c r="U12" s="59">
        <v>1611420</v>
      </c>
      <c r="V12" s="59">
        <v>4899103</v>
      </c>
      <c r="W12" s="59">
        <v>4736000</v>
      </c>
      <c r="X12" s="59">
        <v>163103</v>
      </c>
      <c r="Y12" s="60">
        <v>3.44</v>
      </c>
      <c r="Z12" s="61">
        <v>4736000</v>
      </c>
    </row>
    <row r="13" spans="1:26" ht="12.75">
      <c r="A13" s="57" t="s">
        <v>114</v>
      </c>
      <c r="B13" s="18">
        <v>2079377</v>
      </c>
      <c r="C13" s="18">
        <v>0</v>
      </c>
      <c r="D13" s="58">
        <v>2000000</v>
      </c>
      <c r="E13" s="59">
        <v>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1202056</v>
      </c>
      <c r="Q13" s="59">
        <v>1202056</v>
      </c>
      <c r="R13" s="59">
        <v>0</v>
      </c>
      <c r="S13" s="59">
        <v>0</v>
      </c>
      <c r="T13" s="59">
        <v>0</v>
      </c>
      <c r="U13" s="59">
        <v>0</v>
      </c>
      <c r="V13" s="59">
        <v>1202056</v>
      </c>
      <c r="W13" s="59">
        <v>2000000</v>
      </c>
      <c r="X13" s="59">
        <v>-797944</v>
      </c>
      <c r="Y13" s="60">
        <v>-39.9</v>
      </c>
      <c r="Z13" s="61">
        <v>2000000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3227273</v>
      </c>
      <c r="C15" s="18">
        <v>0</v>
      </c>
      <c r="D15" s="58">
        <v>1780000</v>
      </c>
      <c r="E15" s="59">
        <v>2515000</v>
      </c>
      <c r="F15" s="59">
        <v>178712</v>
      </c>
      <c r="G15" s="59">
        <v>309731</v>
      </c>
      <c r="H15" s="59">
        <v>113148</v>
      </c>
      <c r="I15" s="59">
        <v>601591</v>
      </c>
      <c r="J15" s="59">
        <v>173844</v>
      </c>
      <c r="K15" s="59">
        <v>414503</v>
      </c>
      <c r="L15" s="59">
        <v>91378</v>
      </c>
      <c r="M15" s="59">
        <v>679725</v>
      </c>
      <c r="N15" s="59">
        <v>235013</v>
      </c>
      <c r="O15" s="59">
        <v>107319</v>
      </c>
      <c r="P15" s="59">
        <v>173131</v>
      </c>
      <c r="Q15" s="59">
        <v>515463</v>
      </c>
      <c r="R15" s="59">
        <v>142928</v>
      </c>
      <c r="S15" s="59">
        <v>142781</v>
      </c>
      <c r="T15" s="59">
        <v>131756</v>
      </c>
      <c r="U15" s="59">
        <v>417465</v>
      </c>
      <c r="V15" s="59">
        <v>2214244</v>
      </c>
      <c r="W15" s="59">
        <v>2515000</v>
      </c>
      <c r="X15" s="59">
        <v>-300756</v>
      </c>
      <c r="Y15" s="60">
        <v>-11.96</v>
      </c>
      <c r="Z15" s="61">
        <v>2515000</v>
      </c>
    </row>
    <row r="16" spans="1:26" ht="12.75">
      <c r="A16" s="57" t="s">
        <v>34</v>
      </c>
      <c r="B16" s="18">
        <v>3879281</v>
      </c>
      <c r="C16" s="18">
        <v>0</v>
      </c>
      <c r="D16" s="58">
        <v>367710</v>
      </c>
      <c r="E16" s="59">
        <v>450000</v>
      </c>
      <c r="F16" s="59">
        <v>23058</v>
      </c>
      <c r="G16" s="59">
        <v>203224</v>
      </c>
      <c r="H16" s="59">
        <v>68826</v>
      </c>
      <c r="I16" s="59">
        <v>295108</v>
      </c>
      <c r="J16" s="59">
        <v>27393</v>
      </c>
      <c r="K16" s="59">
        <v>6413</v>
      </c>
      <c r="L16" s="59">
        <v>0</v>
      </c>
      <c r="M16" s="59">
        <v>33806</v>
      </c>
      <c r="N16" s="59">
        <v>108883</v>
      </c>
      <c r="O16" s="59">
        <v>0</v>
      </c>
      <c r="P16" s="59">
        <v>69965</v>
      </c>
      <c r="Q16" s="59">
        <v>178848</v>
      </c>
      <c r="R16" s="59">
        <v>0</v>
      </c>
      <c r="S16" s="59">
        <v>0</v>
      </c>
      <c r="T16" s="59">
        <v>0</v>
      </c>
      <c r="U16" s="59">
        <v>0</v>
      </c>
      <c r="V16" s="59">
        <v>507762</v>
      </c>
      <c r="W16" s="59">
        <v>450000</v>
      </c>
      <c r="X16" s="59">
        <v>57762</v>
      </c>
      <c r="Y16" s="60">
        <v>12.84</v>
      </c>
      <c r="Z16" s="61">
        <v>450000</v>
      </c>
    </row>
    <row r="17" spans="1:26" ht="12.75">
      <c r="A17" s="57" t="s">
        <v>40</v>
      </c>
      <c r="B17" s="18">
        <v>15061214</v>
      </c>
      <c r="C17" s="18">
        <v>0</v>
      </c>
      <c r="D17" s="58">
        <v>15170107</v>
      </c>
      <c r="E17" s="59">
        <v>22342005</v>
      </c>
      <c r="F17" s="59">
        <v>735218</v>
      </c>
      <c r="G17" s="59">
        <v>1113305</v>
      </c>
      <c r="H17" s="59">
        <v>996527</v>
      </c>
      <c r="I17" s="59">
        <v>2845050</v>
      </c>
      <c r="J17" s="59">
        <v>3207416</v>
      </c>
      <c r="K17" s="59">
        <v>1464857</v>
      </c>
      <c r="L17" s="59">
        <v>547312</v>
      </c>
      <c r="M17" s="59">
        <v>5219585</v>
      </c>
      <c r="N17" s="59">
        <v>2021661</v>
      </c>
      <c r="O17" s="59">
        <v>1082478</v>
      </c>
      <c r="P17" s="59">
        <v>1442139</v>
      </c>
      <c r="Q17" s="59">
        <v>4546278</v>
      </c>
      <c r="R17" s="59">
        <v>313493</v>
      </c>
      <c r="S17" s="59">
        <v>1054590</v>
      </c>
      <c r="T17" s="59">
        <v>671758</v>
      </c>
      <c r="U17" s="59">
        <v>2039841</v>
      </c>
      <c r="V17" s="59">
        <v>14650754</v>
      </c>
      <c r="W17" s="59">
        <v>22342005</v>
      </c>
      <c r="X17" s="59">
        <v>-7691251</v>
      </c>
      <c r="Y17" s="60">
        <v>-34.43</v>
      </c>
      <c r="Z17" s="61">
        <v>22342005</v>
      </c>
    </row>
    <row r="18" spans="1:26" ht="12.75">
      <c r="A18" s="68" t="s">
        <v>41</v>
      </c>
      <c r="B18" s="69">
        <f>SUM(B11:B17)</f>
        <v>63950033</v>
      </c>
      <c r="C18" s="69">
        <f>SUM(C11:C17)</f>
        <v>0</v>
      </c>
      <c r="D18" s="70">
        <f aca="true" t="shared" si="1" ref="D18:Z18">SUM(D11:D17)</f>
        <v>61246866</v>
      </c>
      <c r="E18" s="71">
        <f t="shared" si="1"/>
        <v>70662054</v>
      </c>
      <c r="F18" s="71">
        <f t="shared" si="1"/>
        <v>4468343</v>
      </c>
      <c r="G18" s="71">
        <f t="shared" si="1"/>
        <v>4843351</v>
      </c>
      <c r="H18" s="71">
        <f t="shared" si="1"/>
        <v>4565331</v>
      </c>
      <c r="I18" s="71">
        <f t="shared" si="1"/>
        <v>13877025</v>
      </c>
      <c r="J18" s="71">
        <f t="shared" si="1"/>
        <v>6655358</v>
      </c>
      <c r="K18" s="71">
        <f t="shared" si="1"/>
        <v>5162692</v>
      </c>
      <c r="L18" s="71">
        <f t="shared" si="1"/>
        <v>637249</v>
      </c>
      <c r="M18" s="71">
        <f t="shared" si="1"/>
        <v>12455299</v>
      </c>
      <c r="N18" s="71">
        <f t="shared" si="1"/>
        <v>9042362</v>
      </c>
      <c r="O18" s="71">
        <f t="shared" si="1"/>
        <v>4502027</v>
      </c>
      <c r="P18" s="71">
        <f t="shared" si="1"/>
        <v>6455798</v>
      </c>
      <c r="Q18" s="71">
        <f t="shared" si="1"/>
        <v>20000187</v>
      </c>
      <c r="R18" s="71">
        <f t="shared" si="1"/>
        <v>8138552</v>
      </c>
      <c r="S18" s="71">
        <f t="shared" si="1"/>
        <v>4771172</v>
      </c>
      <c r="T18" s="71">
        <f t="shared" si="1"/>
        <v>4373204</v>
      </c>
      <c r="U18" s="71">
        <f t="shared" si="1"/>
        <v>17282928</v>
      </c>
      <c r="V18" s="71">
        <f t="shared" si="1"/>
        <v>63615439</v>
      </c>
      <c r="W18" s="71">
        <f t="shared" si="1"/>
        <v>70662054</v>
      </c>
      <c r="X18" s="71">
        <f t="shared" si="1"/>
        <v>-7046615</v>
      </c>
      <c r="Y18" s="66">
        <f>+IF(W18&lt;&gt;0,(X18/W18)*100,0)</f>
        <v>-9.972275926199371</v>
      </c>
      <c r="Z18" s="72">
        <f t="shared" si="1"/>
        <v>70662054</v>
      </c>
    </row>
    <row r="19" spans="1:26" ht="12.75">
      <c r="A19" s="68" t="s">
        <v>42</v>
      </c>
      <c r="B19" s="73">
        <f>+B10-B18</f>
        <v>179585</v>
      </c>
      <c r="C19" s="73">
        <f>+C10-C18</f>
        <v>0</v>
      </c>
      <c r="D19" s="74">
        <f aca="true" t="shared" si="2" ref="D19:Z19">+D10-D18</f>
        <v>-1594822</v>
      </c>
      <c r="E19" s="75">
        <f t="shared" si="2"/>
        <v>-4062280</v>
      </c>
      <c r="F19" s="75">
        <f t="shared" si="2"/>
        <v>1226608</v>
      </c>
      <c r="G19" s="75">
        <f t="shared" si="2"/>
        <v>2422566</v>
      </c>
      <c r="H19" s="75">
        <f t="shared" si="2"/>
        <v>504799</v>
      </c>
      <c r="I19" s="75">
        <f t="shared" si="2"/>
        <v>4153973</v>
      </c>
      <c r="J19" s="75">
        <f t="shared" si="2"/>
        <v>-1660690</v>
      </c>
      <c r="K19" s="75">
        <f t="shared" si="2"/>
        <v>8519</v>
      </c>
      <c r="L19" s="75">
        <f t="shared" si="2"/>
        <v>4319464</v>
      </c>
      <c r="M19" s="75">
        <f t="shared" si="2"/>
        <v>2667293</v>
      </c>
      <c r="N19" s="75">
        <f t="shared" si="2"/>
        <v>-4458248</v>
      </c>
      <c r="O19" s="75">
        <f t="shared" si="2"/>
        <v>500216</v>
      </c>
      <c r="P19" s="75">
        <f t="shared" si="2"/>
        <v>11256777</v>
      </c>
      <c r="Q19" s="75">
        <f t="shared" si="2"/>
        <v>7298745</v>
      </c>
      <c r="R19" s="75">
        <f t="shared" si="2"/>
        <v>-7592742</v>
      </c>
      <c r="S19" s="75">
        <f t="shared" si="2"/>
        <v>-4443889</v>
      </c>
      <c r="T19" s="75">
        <f t="shared" si="2"/>
        <v>-4023856</v>
      </c>
      <c r="U19" s="75">
        <f t="shared" si="2"/>
        <v>-16060487</v>
      </c>
      <c r="V19" s="75">
        <f t="shared" si="2"/>
        <v>-1940476</v>
      </c>
      <c r="W19" s="75">
        <f>IF(E10=E18,0,W10-W18)</f>
        <v>-4062280</v>
      </c>
      <c r="X19" s="75">
        <f t="shared" si="2"/>
        <v>2121804</v>
      </c>
      <c r="Y19" s="76">
        <f>+IF(W19&lt;&gt;0,(X19/W19)*100,0)</f>
        <v>-52.231850094035856</v>
      </c>
      <c r="Z19" s="77">
        <f t="shared" si="2"/>
        <v>-4062280</v>
      </c>
    </row>
    <row r="20" spans="1:26" ht="20.25">
      <c r="A20" s="78" t="s">
        <v>43</v>
      </c>
      <c r="B20" s="79">
        <v>4023430</v>
      </c>
      <c r="C20" s="79">
        <v>0</v>
      </c>
      <c r="D20" s="80">
        <v>3434000</v>
      </c>
      <c r="E20" s="81">
        <v>4154000</v>
      </c>
      <c r="F20" s="81">
        <v>0</v>
      </c>
      <c r="G20" s="81">
        <v>2952000</v>
      </c>
      <c r="H20" s="81">
        <v>0</v>
      </c>
      <c r="I20" s="81">
        <v>2952000</v>
      </c>
      <c r="J20" s="81">
        <v>0</v>
      </c>
      <c r="K20" s="81">
        <v>246000</v>
      </c>
      <c r="L20" s="81">
        <v>0</v>
      </c>
      <c r="M20" s="81">
        <v>246000</v>
      </c>
      <c r="N20" s="81">
        <v>0</v>
      </c>
      <c r="O20" s="81">
        <v>956000</v>
      </c>
      <c r="P20" s="81">
        <v>0</v>
      </c>
      <c r="Q20" s="81">
        <v>956000</v>
      </c>
      <c r="R20" s="81">
        <v>0</v>
      </c>
      <c r="S20" s="81">
        <v>0</v>
      </c>
      <c r="T20" s="81">
        <v>0</v>
      </c>
      <c r="U20" s="81">
        <v>0</v>
      </c>
      <c r="V20" s="81">
        <v>4154000</v>
      </c>
      <c r="W20" s="81">
        <v>4154000</v>
      </c>
      <c r="X20" s="81">
        <v>0</v>
      </c>
      <c r="Y20" s="82">
        <v>0</v>
      </c>
      <c r="Z20" s="83">
        <v>4154000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334829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334829</v>
      </c>
      <c r="X21" s="87">
        <v>-334829</v>
      </c>
      <c r="Y21" s="88">
        <v>-100</v>
      </c>
      <c r="Z21" s="89">
        <v>334829</v>
      </c>
    </row>
    <row r="22" spans="1:26" ht="12.75">
      <c r="A22" s="90" t="s">
        <v>116</v>
      </c>
      <c r="B22" s="91">
        <f>SUM(B19:B21)</f>
        <v>4203015</v>
      </c>
      <c r="C22" s="91">
        <f>SUM(C19:C21)</f>
        <v>0</v>
      </c>
      <c r="D22" s="92">
        <f aca="true" t="shared" si="3" ref="D22:Z22">SUM(D19:D21)</f>
        <v>1839178</v>
      </c>
      <c r="E22" s="93">
        <f t="shared" si="3"/>
        <v>426549</v>
      </c>
      <c r="F22" s="93">
        <f t="shared" si="3"/>
        <v>1226608</v>
      </c>
      <c r="G22" s="93">
        <f t="shared" si="3"/>
        <v>5374566</v>
      </c>
      <c r="H22" s="93">
        <f t="shared" si="3"/>
        <v>504799</v>
      </c>
      <c r="I22" s="93">
        <f t="shared" si="3"/>
        <v>7105973</v>
      </c>
      <c r="J22" s="93">
        <f t="shared" si="3"/>
        <v>-1660690</v>
      </c>
      <c r="K22" s="93">
        <f t="shared" si="3"/>
        <v>254519</v>
      </c>
      <c r="L22" s="93">
        <f t="shared" si="3"/>
        <v>4319464</v>
      </c>
      <c r="M22" s="93">
        <f t="shared" si="3"/>
        <v>2913293</v>
      </c>
      <c r="N22" s="93">
        <f t="shared" si="3"/>
        <v>-4458248</v>
      </c>
      <c r="O22" s="93">
        <f t="shared" si="3"/>
        <v>1456216</v>
      </c>
      <c r="P22" s="93">
        <f t="shared" si="3"/>
        <v>11256777</v>
      </c>
      <c r="Q22" s="93">
        <f t="shared" si="3"/>
        <v>8254745</v>
      </c>
      <c r="R22" s="93">
        <f t="shared" si="3"/>
        <v>-7592742</v>
      </c>
      <c r="S22" s="93">
        <f t="shared" si="3"/>
        <v>-4443889</v>
      </c>
      <c r="T22" s="93">
        <f t="shared" si="3"/>
        <v>-4023856</v>
      </c>
      <c r="U22" s="93">
        <f t="shared" si="3"/>
        <v>-16060487</v>
      </c>
      <c r="V22" s="93">
        <f t="shared" si="3"/>
        <v>2213524</v>
      </c>
      <c r="W22" s="93">
        <f t="shared" si="3"/>
        <v>426549</v>
      </c>
      <c r="X22" s="93">
        <f t="shared" si="3"/>
        <v>1786975</v>
      </c>
      <c r="Y22" s="94">
        <f>+IF(W22&lt;&gt;0,(X22/W22)*100,0)</f>
        <v>418.93780081538114</v>
      </c>
      <c r="Z22" s="95">
        <f t="shared" si="3"/>
        <v>426549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4203015</v>
      </c>
      <c r="C24" s="73">
        <f>SUM(C22:C23)</f>
        <v>0</v>
      </c>
      <c r="D24" s="74">
        <f aca="true" t="shared" si="4" ref="D24:Z24">SUM(D22:D23)</f>
        <v>1839178</v>
      </c>
      <c r="E24" s="75">
        <f t="shared" si="4"/>
        <v>426549</v>
      </c>
      <c r="F24" s="75">
        <f t="shared" si="4"/>
        <v>1226608</v>
      </c>
      <c r="G24" s="75">
        <f t="shared" si="4"/>
        <v>5374566</v>
      </c>
      <c r="H24" s="75">
        <f t="shared" si="4"/>
        <v>504799</v>
      </c>
      <c r="I24" s="75">
        <f t="shared" si="4"/>
        <v>7105973</v>
      </c>
      <c r="J24" s="75">
        <f t="shared" si="4"/>
        <v>-1660690</v>
      </c>
      <c r="K24" s="75">
        <f t="shared" si="4"/>
        <v>254519</v>
      </c>
      <c r="L24" s="75">
        <f t="shared" si="4"/>
        <v>4319464</v>
      </c>
      <c r="M24" s="75">
        <f t="shared" si="4"/>
        <v>2913293</v>
      </c>
      <c r="N24" s="75">
        <f t="shared" si="4"/>
        <v>-4458248</v>
      </c>
      <c r="O24" s="75">
        <f t="shared" si="4"/>
        <v>1456216</v>
      </c>
      <c r="P24" s="75">
        <f t="shared" si="4"/>
        <v>11256777</v>
      </c>
      <c r="Q24" s="75">
        <f t="shared" si="4"/>
        <v>8254745</v>
      </c>
      <c r="R24" s="75">
        <f t="shared" si="4"/>
        <v>-7592742</v>
      </c>
      <c r="S24" s="75">
        <f t="shared" si="4"/>
        <v>-4443889</v>
      </c>
      <c r="T24" s="75">
        <f t="shared" si="4"/>
        <v>-4023856</v>
      </c>
      <c r="U24" s="75">
        <f t="shared" si="4"/>
        <v>-16060487</v>
      </c>
      <c r="V24" s="75">
        <f t="shared" si="4"/>
        <v>2213524</v>
      </c>
      <c r="W24" s="75">
        <f t="shared" si="4"/>
        <v>426549</v>
      </c>
      <c r="X24" s="75">
        <f t="shared" si="4"/>
        <v>1786975</v>
      </c>
      <c r="Y24" s="76">
        <f>+IF(W24&lt;&gt;0,(X24/W24)*100,0)</f>
        <v>418.93780081538114</v>
      </c>
      <c r="Z24" s="77">
        <f t="shared" si="4"/>
        <v>426549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3321048</v>
      </c>
      <c r="C27" s="21">
        <v>0</v>
      </c>
      <c r="D27" s="103">
        <v>900000</v>
      </c>
      <c r="E27" s="104">
        <v>1350000</v>
      </c>
      <c r="F27" s="104">
        <v>28833</v>
      </c>
      <c r="G27" s="104">
        <v>263195</v>
      </c>
      <c r="H27" s="104">
        <v>0</v>
      </c>
      <c r="I27" s="104">
        <v>292028</v>
      </c>
      <c r="J27" s="104">
        <v>495</v>
      </c>
      <c r="K27" s="104">
        <v>0</v>
      </c>
      <c r="L27" s="104">
        <v>95047</v>
      </c>
      <c r="M27" s="104">
        <v>95542</v>
      </c>
      <c r="N27" s="104">
        <v>119934</v>
      </c>
      <c r="O27" s="104">
        <v>2583</v>
      </c>
      <c r="P27" s="104">
        <v>50000</v>
      </c>
      <c r="Q27" s="104">
        <v>172517</v>
      </c>
      <c r="R27" s="104">
        <v>0</v>
      </c>
      <c r="S27" s="104">
        <v>1825</v>
      </c>
      <c r="T27" s="104">
        <v>7299</v>
      </c>
      <c r="U27" s="104">
        <v>9124</v>
      </c>
      <c r="V27" s="104">
        <v>569211</v>
      </c>
      <c r="W27" s="104">
        <v>1350000</v>
      </c>
      <c r="X27" s="104">
        <v>-780789</v>
      </c>
      <c r="Y27" s="105">
        <v>-57.84</v>
      </c>
      <c r="Z27" s="106">
        <v>1350000</v>
      </c>
    </row>
    <row r="28" spans="1:26" ht="12.75">
      <c r="A28" s="107" t="s">
        <v>47</v>
      </c>
      <c r="B28" s="18">
        <v>272409</v>
      </c>
      <c r="C28" s="18">
        <v>0</v>
      </c>
      <c r="D28" s="58">
        <v>900000</v>
      </c>
      <c r="E28" s="59">
        <v>1100000</v>
      </c>
      <c r="F28" s="59">
        <v>28833</v>
      </c>
      <c r="G28" s="59">
        <v>263195</v>
      </c>
      <c r="H28" s="59">
        <v>0</v>
      </c>
      <c r="I28" s="59">
        <v>292028</v>
      </c>
      <c r="J28" s="59">
        <v>18290</v>
      </c>
      <c r="K28" s="59">
        <v>0</v>
      </c>
      <c r="L28" s="59">
        <v>95047</v>
      </c>
      <c r="M28" s="59">
        <v>113337</v>
      </c>
      <c r="N28" s="59">
        <v>119934</v>
      </c>
      <c r="O28" s="59">
        <v>2583</v>
      </c>
      <c r="P28" s="59">
        <v>50000</v>
      </c>
      <c r="Q28" s="59">
        <v>172517</v>
      </c>
      <c r="R28" s="59">
        <v>0</v>
      </c>
      <c r="S28" s="59">
        <v>1825</v>
      </c>
      <c r="T28" s="59">
        <v>7299</v>
      </c>
      <c r="U28" s="59">
        <v>9124</v>
      </c>
      <c r="V28" s="59">
        <v>587006</v>
      </c>
      <c r="W28" s="59">
        <v>1100000</v>
      </c>
      <c r="X28" s="59">
        <v>-512994</v>
      </c>
      <c r="Y28" s="60">
        <v>-46.64</v>
      </c>
      <c r="Z28" s="61">
        <v>1100000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3047828</v>
      </c>
      <c r="C31" s="18">
        <v>0</v>
      </c>
      <c r="D31" s="58">
        <v>0</v>
      </c>
      <c r="E31" s="59">
        <v>250000</v>
      </c>
      <c r="F31" s="59">
        <v>0</v>
      </c>
      <c r="G31" s="59">
        <v>0</v>
      </c>
      <c r="H31" s="59">
        <v>0</v>
      </c>
      <c r="I31" s="59">
        <v>0</v>
      </c>
      <c r="J31" s="59">
        <v>-17795</v>
      </c>
      <c r="K31" s="59">
        <v>0</v>
      </c>
      <c r="L31" s="59">
        <v>0</v>
      </c>
      <c r="M31" s="59">
        <v>-17795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-17795</v>
      </c>
      <c r="W31" s="59">
        <v>250000</v>
      </c>
      <c r="X31" s="59">
        <v>-267795</v>
      </c>
      <c r="Y31" s="60">
        <v>-107.12</v>
      </c>
      <c r="Z31" s="61">
        <v>250000</v>
      </c>
    </row>
    <row r="32" spans="1:26" ht="12.75">
      <c r="A32" s="68" t="s">
        <v>50</v>
      </c>
      <c r="B32" s="21">
        <f>SUM(B28:B31)</f>
        <v>3320237</v>
      </c>
      <c r="C32" s="21">
        <f>SUM(C28:C31)</f>
        <v>0</v>
      </c>
      <c r="D32" s="103">
        <f aca="true" t="shared" si="5" ref="D32:Z32">SUM(D28:D31)</f>
        <v>900000</v>
      </c>
      <c r="E32" s="104">
        <f t="shared" si="5"/>
        <v>1350000</v>
      </c>
      <c r="F32" s="104">
        <f t="shared" si="5"/>
        <v>28833</v>
      </c>
      <c r="G32" s="104">
        <f t="shared" si="5"/>
        <v>263195</v>
      </c>
      <c r="H32" s="104">
        <f t="shared" si="5"/>
        <v>0</v>
      </c>
      <c r="I32" s="104">
        <f t="shared" si="5"/>
        <v>292028</v>
      </c>
      <c r="J32" s="104">
        <f t="shared" si="5"/>
        <v>495</v>
      </c>
      <c r="K32" s="104">
        <f t="shared" si="5"/>
        <v>0</v>
      </c>
      <c r="L32" s="104">
        <f t="shared" si="5"/>
        <v>95047</v>
      </c>
      <c r="M32" s="104">
        <f t="shared" si="5"/>
        <v>95542</v>
      </c>
      <c r="N32" s="104">
        <f t="shared" si="5"/>
        <v>119934</v>
      </c>
      <c r="O32" s="104">
        <f t="shared" si="5"/>
        <v>2583</v>
      </c>
      <c r="P32" s="104">
        <f t="shared" si="5"/>
        <v>50000</v>
      </c>
      <c r="Q32" s="104">
        <f t="shared" si="5"/>
        <v>172517</v>
      </c>
      <c r="R32" s="104">
        <f t="shared" si="5"/>
        <v>0</v>
      </c>
      <c r="S32" s="104">
        <f t="shared" si="5"/>
        <v>1825</v>
      </c>
      <c r="T32" s="104">
        <f t="shared" si="5"/>
        <v>7299</v>
      </c>
      <c r="U32" s="104">
        <f t="shared" si="5"/>
        <v>9124</v>
      </c>
      <c r="V32" s="104">
        <f t="shared" si="5"/>
        <v>569211</v>
      </c>
      <c r="W32" s="104">
        <f t="shared" si="5"/>
        <v>1350000</v>
      </c>
      <c r="X32" s="104">
        <f t="shared" si="5"/>
        <v>-780789</v>
      </c>
      <c r="Y32" s="105">
        <f>+IF(W32&lt;&gt;0,(X32/W32)*100,0)</f>
        <v>-57.83622222222222</v>
      </c>
      <c r="Z32" s="106">
        <f t="shared" si="5"/>
        <v>1350000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13971863</v>
      </c>
      <c r="C35" s="18">
        <v>0</v>
      </c>
      <c r="D35" s="58">
        <v>-218353</v>
      </c>
      <c r="E35" s="59">
        <v>-10621911</v>
      </c>
      <c r="F35" s="59">
        <v>15758289</v>
      </c>
      <c r="G35" s="59">
        <v>4454363</v>
      </c>
      <c r="H35" s="59">
        <v>59358</v>
      </c>
      <c r="I35" s="59">
        <v>20272010</v>
      </c>
      <c r="J35" s="59">
        <v>-2120940</v>
      </c>
      <c r="K35" s="59">
        <v>-166212</v>
      </c>
      <c r="L35" s="59">
        <v>222019</v>
      </c>
      <c r="M35" s="59">
        <v>-2065133</v>
      </c>
      <c r="N35" s="59">
        <v>-1308834</v>
      </c>
      <c r="O35" s="59">
        <v>42406</v>
      </c>
      <c r="P35" s="59">
        <v>12000928</v>
      </c>
      <c r="Q35" s="59">
        <v>10734500</v>
      </c>
      <c r="R35" s="59">
        <v>-5045648</v>
      </c>
      <c r="S35" s="59">
        <v>-4673023</v>
      </c>
      <c r="T35" s="59">
        <v>-5408879</v>
      </c>
      <c r="U35" s="59">
        <v>-15127550</v>
      </c>
      <c r="V35" s="59">
        <v>13813827</v>
      </c>
      <c r="W35" s="59">
        <v>-10621911</v>
      </c>
      <c r="X35" s="59">
        <v>24435738</v>
      </c>
      <c r="Y35" s="60">
        <v>-230.05</v>
      </c>
      <c r="Z35" s="61">
        <v>-10621911</v>
      </c>
    </row>
    <row r="36" spans="1:26" ht="12.75">
      <c r="A36" s="57" t="s">
        <v>53</v>
      </c>
      <c r="B36" s="18">
        <v>2085639</v>
      </c>
      <c r="C36" s="18">
        <v>0</v>
      </c>
      <c r="D36" s="58">
        <v>-11385389</v>
      </c>
      <c r="E36" s="59">
        <v>15052880</v>
      </c>
      <c r="F36" s="59">
        <v>4456794</v>
      </c>
      <c r="G36" s="59">
        <v>-1884353</v>
      </c>
      <c r="H36" s="59">
        <v>96049</v>
      </c>
      <c r="I36" s="59">
        <v>2668490</v>
      </c>
      <c r="J36" s="59">
        <v>89851</v>
      </c>
      <c r="K36" s="59">
        <v>85127</v>
      </c>
      <c r="L36" s="59">
        <v>184403</v>
      </c>
      <c r="M36" s="59">
        <v>359381</v>
      </c>
      <c r="N36" s="59">
        <v>248333</v>
      </c>
      <c r="O36" s="59">
        <v>1610764</v>
      </c>
      <c r="P36" s="59">
        <v>-1063385</v>
      </c>
      <c r="Q36" s="59">
        <v>795712</v>
      </c>
      <c r="R36" s="59">
        <v>91450</v>
      </c>
      <c r="S36" s="59">
        <v>93275</v>
      </c>
      <c r="T36" s="59">
        <v>98749</v>
      </c>
      <c r="U36" s="59">
        <v>283474</v>
      </c>
      <c r="V36" s="59">
        <v>4107057</v>
      </c>
      <c r="W36" s="59">
        <v>15052880</v>
      </c>
      <c r="X36" s="59">
        <v>-10945823</v>
      </c>
      <c r="Y36" s="60">
        <v>-72.72</v>
      </c>
      <c r="Z36" s="61">
        <v>15052880</v>
      </c>
    </row>
    <row r="37" spans="1:26" ht="12.75">
      <c r="A37" s="57" t="s">
        <v>54</v>
      </c>
      <c r="B37" s="18">
        <v>12680121</v>
      </c>
      <c r="C37" s="18">
        <v>0</v>
      </c>
      <c r="D37" s="58">
        <v>-13442920</v>
      </c>
      <c r="E37" s="59">
        <v>4004420</v>
      </c>
      <c r="F37" s="59">
        <v>6681746</v>
      </c>
      <c r="G37" s="59">
        <v>8307494</v>
      </c>
      <c r="H37" s="59">
        <v>-135294</v>
      </c>
      <c r="I37" s="59">
        <v>14853946</v>
      </c>
      <c r="J37" s="59">
        <v>-251360</v>
      </c>
      <c r="K37" s="59">
        <v>-1893431</v>
      </c>
      <c r="L37" s="59">
        <v>-3694590</v>
      </c>
      <c r="M37" s="59">
        <v>-5839381</v>
      </c>
      <c r="N37" s="59">
        <v>3611939</v>
      </c>
      <c r="O37" s="59">
        <v>-741005</v>
      </c>
      <c r="P37" s="59">
        <v>-93522</v>
      </c>
      <c r="Q37" s="59">
        <v>2777412</v>
      </c>
      <c r="R37" s="59">
        <v>2764701</v>
      </c>
      <c r="S37" s="59">
        <v>57205</v>
      </c>
      <c r="T37" s="59">
        <v>-1232224</v>
      </c>
      <c r="U37" s="59">
        <v>1589682</v>
      </c>
      <c r="V37" s="59">
        <v>13381659</v>
      </c>
      <c r="W37" s="59">
        <v>4004420</v>
      </c>
      <c r="X37" s="59">
        <v>9377239</v>
      </c>
      <c r="Y37" s="60">
        <v>234.17</v>
      </c>
      <c r="Z37" s="61">
        <v>4004420</v>
      </c>
    </row>
    <row r="38" spans="1:26" ht="12.75">
      <c r="A38" s="57" t="s">
        <v>55</v>
      </c>
      <c r="B38" s="18">
        <v>8317100</v>
      </c>
      <c r="C38" s="18">
        <v>0</v>
      </c>
      <c r="D38" s="58">
        <v>0</v>
      </c>
      <c r="E38" s="59">
        <v>0</v>
      </c>
      <c r="F38" s="59">
        <v>6246149</v>
      </c>
      <c r="G38" s="59">
        <v>1654957</v>
      </c>
      <c r="H38" s="59">
        <v>-214100</v>
      </c>
      <c r="I38" s="59">
        <v>7687006</v>
      </c>
      <c r="J38" s="59">
        <v>-199807</v>
      </c>
      <c r="K38" s="59">
        <v>-208887</v>
      </c>
      <c r="L38" s="59">
        <v>-218448</v>
      </c>
      <c r="M38" s="59">
        <v>-627142</v>
      </c>
      <c r="N38" s="59">
        <v>-214189</v>
      </c>
      <c r="O38" s="59">
        <v>-215866</v>
      </c>
      <c r="P38" s="59">
        <v>-222930</v>
      </c>
      <c r="Q38" s="59">
        <v>-652985</v>
      </c>
      <c r="R38" s="59">
        <v>-126157</v>
      </c>
      <c r="S38" s="59">
        <v>-193069</v>
      </c>
      <c r="T38" s="59">
        <v>-54055</v>
      </c>
      <c r="U38" s="59">
        <v>-373281</v>
      </c>
      <c r="V38" s="59">
        <v>6033598</v>
      </c>
      <c r="W38" s="59">
        <v>0</v>
      </c>
      <c r="X38" s="59">
        <v>6033598</v>
      </c>
      <c r="Y38" s="60">
        <v>0</v>
      </c>
      <c r="Z38" s="61">
        <v>0</v>
      </c>
    </row>
    <row r="39" spans="1:26" ht="12.75">
      <c r="A39" s="57" t="s">
        <v>56</v>
      </c>
      <c r="B39" s="18">
        <v>-4939722</v>
      </c>
      <c r="C39" s="18">
        <v>0</v>
      </c>
      <c r="D39" s="58">
        <v>1839178</v>
      </c>
      <c r="E39" s="59">
        <v>426549</v>
      </c>
      <c r="F39" s="59">
        <v>7287191</v>
      </c>
      <c r="G39" s="59">
        <v>-7392441</v>
      </c>
      <c r="H39" s="59">
        <v>504801</v>
      </c>
      <c r="I39" s="59">
        <v>399551</v>
      </c>
      <c r="J39" s="59">
        <v>-1579918</v>
      </c>
      <c r="K39" s="59">
        <v>2021232</v>
      </c>
      <c r="L39" s="59">
        <v>4319460</v>
      </c>
      <c r="M39" s="59">
        <v>4760774</v>
      </c>
      <c r="N39" s="59">
        <v>-3641697</v>
      </c>
      <c r="O39" s="59">
        <v>2610038</v>
      </c>
      <c r="P39" s="59">
        <v>11253995</v>
      </c>
      <c r="Q39" s="59">
        <v>10222336</v>
      </c>
      <c r="R39" s="59">
        <v>-7592742</v>
      </c>
      <c r="S39" s="59">
        <v>-4443883</v>
      </c>
      <c r="T39" s="59">
        <v>-4023852</v>
      </c>
      <c r="U39" s="59">
        <v>-16060477</v>
      </c>
      <c r="V39" s="59">
        <v>-677816</v>
      </c>
      <c r="W39" s="59">
        <v>426549</v>
      </c>
      <c r="X39" s="59">
        <v>-1104365</v>
      </c>
      <c r="Y39" s="60">
        <v>-258.91</v>
      </c>
      <c r="Z39" s="61">
        <v>426549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-58019286</v>
      </c>
      <c r="C42" s="18">
        <v>0</v>
      </c>
      <c r="D42" s="58">
        <v>-59246866</v>
      </c>
      <c r="E42" s="59">
        <v>-68662054</v>
      </c>
      <c r="F42" s="59">
        <v>-4468343</v>
      </c>
      <c r="G42" s="59">
        <v>-4843351</v>
      </c>
      <c r="H42" s="59">
        <v>-4565331</v>
      </c>
      <c r="I42" s="59">
        <v>-13877025</v>
      </c>
      <c r="J42" s="59">
        <v>-6655358</v>
      </c>
      <c r="K42" s="59">
        <v>-5162692</v>
      </c>
      <c r="L42" s="59">
        <v>-637249</v>
      </c>
      <c r="M42" s="59">
        <v>-12455299</v>
      </c>
      <c r="N42" s="59">
        <v>-9042362</v>
      </c>
      <c r="O42" s="59">
        <v>-4502027</v>
      </c>
      <c r="P42" s="59">
        <v>-5253742</v>
      </c>
      <c r="Q42" s="59">
        <v>-18798131</v>
      </c>
      <c r="R42" s="59">
        <v>-8138552</v>
      </c>
      <c r="S42" s="59">
        <v>-4771172</v>
      </c>
      <c r="T42" s="59">
        <v>-4373204</v>
      </c>
      <c r="U42" s="59">
        <v>-17282928</v>
      </c>
      <c r="V42" s="59">
        <v>-62413383</v>
      </c>
      <c r="W42" s="59">
        <v>-68662054</v>
      </c>
      <c r="X42" s="59">
        <v>6248671</v>
      </c>
      <c r="Y42" s="60">
        <v>-9.1</v>
      </c>
      <c r="Z42" s="61">
        <v>-68662054</v>
      </c>
    </row>
    <row r="43" spans="1:26" ht="12.75">
      <c r="A43" s="57" t="s">
        <v>59</v>
      </c>
      <c r="B43" s="18">
        <v>-654790</v>
      </c>
      <c r="C43" s="18">
        <v>0</v>
      </c>
      <c r="D43" s="58">
        <v>-13862087</v>
      </c>
      <c r="E43" s="59">
        <v>2242186</v>
      </c>
      <c r="F43" s="59">
        <v>12325629</v>
      </c>
      <c r="G43" s="59">
        <v>-11877444</v>
      </c>
      <c r="H43" s="59">
        <v>-454459</v>
      </c>
      <c r="I43" s="59">
        <v>-6274</v>
      </c>
      <c r="J43" s="59">
        <v>6693</v>
      </c>
      <c r="K43" s="59">
        <v>0</v>
      </c>
      <c r="L43" s="59">
        <v>0</v>
      </c>
      <c r="M43" s="59">
        <v>6693</v>
      </c>
      <c r="N43" s="59">
        <v>-39043</v>
      </c>
      <c r="O43" s="59">
        <v>76522</v>
      </c>
      <c r="P43" s="59">
        <v>-39573</v>
      </c>
      <c r="Q43" s="59">
        <v>-2094</v>
      </c>
      <c r="R43" s="59">
        <v>0</v>
      </c>
      <c r="S43" s="59">
        <v>0</v>
      </c>
      <c r="T43" s="59">
        <v>0</v>
      </c>
      <c r="U43" s="59">
        <v>0</v>
      </c>
      <c r="V43" s="59">
        <v>-1675</v>
      </c>
      <c r="W43" s="59">
        <v>-11619901</v>
      </c>
      <c r="X43" s="59">
        <v>11618226</v>
      </c>
      <c r="Y43" s="60">
        <v>-99.99</v>
      </c>
      <c r="Z43" s="61">
        <v>2242186</v>
      </c>
    </row>
    <row r="44" spans="1:26" ht="12.75">
      <c r="A44" s="57" t="s">
        <v>60</v>
      </c>
      <c r="B44" s="18">
        <v>0</v>
      </c>
      <c r="C44" s="18">
        <v>0</v>
      </c>
      <c r="D44" s="58">
        <v>85000</v>
      </c>
      <c r="E44" s="59">
        <v>85000</v>
      </c>
      <c r="F44" s="59">
        <v>992913</v>
      </c>
      <c r="G44" s="59">
        <v>-2000000</v>
      </c>
      <c r="H44" s="59">
        <v>1000000</v>
      </c>
      <c r="I44" s="59">
        <v>-7087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-7087</v>
      </c>
      <c r="W44" s="59">
        <v>0</v>
      </c>
      <c r="X44" s="59">
        <v>-7087</v>
      </c>
      <c r="Y44" s="60">
        <v>0</v>
      </c>
      <c r="Z44" s="61">
        <v>85000</v>
      </c>
    </row>
    <row r="45" spans="1:26" ht="12.75">
      <c r="A45" s="68" t="s">
        <v>61</v>
      </c>
      <c r="B45" s="21">
        <v>-55420017</v>
      </c>
      <c r="C45" s="21">
        <v>0</v>
      </c>
      <c r="D45" s="103">
        <v>-73023953</v>
      </c>
      <c r="E45" s="104">
        <v>-66334868</v>
      </c>
      <c r="F45" s="104">
        <v>21099641</v>
      </c>
      <c r="G45" s="104">
        <f>+F45+G42+G43+G44+G83</f>
        <v>2177846</v>
      </c>
      <c r="H45" s="104">
        <f>+G45+H42+H43+H44+H83</f>
        <v>-1841944</v>
      </c>
      <c r="I45" s="104">
        <f>+H45</f>
        <v>-1841944</v>
      </c>
      <c r="J45" s="104">
        <f>+H45+J42+J43+J44+J83</f>
        <v>-8490609</v>
      </c>
      <c r="K45" s="104">
        <f>+J45+K42+K43+K44+K83</f>
        <v>-13653301</v>
      </c>
      <c r="L45" s="104">
        <f>+K45+L42+L43+L44+L83</f>
        <v>-14290550</v>
      </c>
      <c r="M45" s="104">
        <f>+L45</f>
        <v>-14290550</v>
      </c>
      <c r="N45" s="104">
        <f>+L45+N42+N43+N44+N83</f>
        <v>-23371955</v>
      </c>
      <c r="O45" s="104">
        <f>+N45+O42+O43+O44+O83</f>
        <v>-27797460</v>
      </c>
      <c r="P45" s="104">
        <f>+O45+P42+P43+P44+P83</f>
        <v>-33090775</v>
      </c>
      <c r="Q45" s="104">
        <f>+P45</f>
        <v>-33090775</v>
      </c>
      <c r="R45" s="104">
        <f>+P45+R42+R43+R44+R83</f>
        <v>-41229327</v>
      </c>
      <c r="S45" s="104">
        <f>+R45+S42+S43+S44+S83</f>
        <v>-46000499</v>
      </c>
      <c r="T45" s="104">
        <f>+S45+T42+T43+T44+T83</f>
        <v>-50373703</v>
      </c>
      <c r="U45" s="104">
        <f>+T45</f>
        <v>-50373703</v>
      </c>
      <c r="V45" s="104">
        <f>+U45</f>
        <v>-50373703</v>
      </c>
      <c r="W45" s="104">
        <f>+W83+W42+W43+W44</f>
        <v>-80281955</v>
      </c>
      <c r="X45" s="104">
        <f>+V45-W45</f>
        <v>29908252</v>
      </c>
      <c r="Y45" s="105">
        <f>+IF(W45&lt;&gt;0,+(X45/W45)*100,0)</f>
        <v>-37.25401555056799</v>
      </c>
      <c r="Z45" s="106">
        <v>-66334868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3254059</v>
      </c>
      <c r="C83" s="18"/>
      <c r="D83" s="19"/>
      <c r="E83" s="20"/>
      <c r="F83" s="20">
        <v>12249442</v>
      </c>
      <c r="G83" s="20">
        <v>-201000</v>
      </c>
      <c r="H83" s="20"/>
      <c r="I83" s="20">
        <v>12249442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12249442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17560030</v>
      </c>
      <c r="C5" s="18">
        <v>0</v>
      </c>
      <c r="D5" s="58">
        <v>22739700</v>
      </c>
      <c r="E5" s="59">
        <v>22465001</v>
      </c>
      <c r="F5" s="59">
        <v>21488166</v>
      </c>
      <c r="G5" s="59">
        <v>-2445735</v>
      </c>
      <c r="H5" s="59">
        <v>-203944</v>
      </c>
      <c r="I5" s="59">
        <v>18838487</v>
      </c>
      <c r="J5" s="59">
        <v>-14595</v>
      </c>
      <c r="K5" s="59">
        <v>-213316</v>
      </c>
      <c r="L5" s="59">
        <v>388375</v>
      </c>
      <c r="M5" s="59">
        <v>160464</v>
      </c>
      <c r="N5" s="59">
        <v>-7290</v>
      </c>
      <c r="O5" s="59">
        <v>12327</v>
      </c>
      <c r="P5" s="59">
        <v>6124</v>
      </c>
      <c r="Q5" s="59">
        <v>11161</v>
      </c>
      <c r="R5" s="59">
        <v>0</v>
      </c>
      <c r="S5" s="59">
        <v>0</v>
      </c>
      <c r="T5" s="59">
        <v>0</v>
      </c>
      <c r="U5" s="59">
        <v>0</v>
      </c>
      <c r="V5" s="59">
        <v>19010112</v>
      </c>
      <c r="W5" s="59">
        <v>22465001</v>
      </c>
      <c r="X5" s="59">
        <v>-3454889</v>
      </c>
      <c r="Y5" s="60">
        <v>-15.38</v>
      </c>
      <c r="Z5" s="61">
        <v>22465001</v>
      </c>
    </row>
    <row r="6" spans="1:26" ht="12.75">
      <c r="A6" s="57" t="s">
        <v>32</v>
      </c>
      <c r="B6" s="18">
        <v>114335042</v>
      </c>
      <c r="C6" s="18">
        <v>0</v>
      </c>
      <c r="D6" s="58">
        <v>124640324</v>
      </c>
      <c r="E6" s="59">
        <v>105448829</v>
      </c>
      <c r="F6" s="59">
        <v>8197416</v>
      </c>
      <c r="G6" s="59">
        <v>9073145</v>
      </c>
      <c r="H6" s="59">
        <v>8231007</v>
      </c>
      <c r="I6" s="59">
        <v>25501568</v>
      </c>
      <c r="J6" s="59">
        <v>-13562272</v>
      </c>
      <c r="K6" s="59">
        <v>9852783</v>
      </c>
      <c r="L6" s="59">
        <v>9479930</v>
      </c>
      <c r="M6" s="59">
        <v>5770441</v>
      </c>
      <c r="N6" s="59">
        <v>13982824</v>
      </c>
      <c r="O6" s="59">
        <v>10560704</v>
      </c>
      <c r="P6" s="59">
        <v>11813221</v>
      </c>
      <c r="Q6" s="59">
        <v>36356749</v>
      </c>
      <c r="R6" s="59">
        <v>10551592</v>
      </c>
      <c r="S6" s="59">
        <v>1341009</v>
      </c>
      <c r="T6" s="59">
        <v>0</v>
      </c>
      <c r="U6" s="59">
        <v>11892601</v>
      </c>
      <c r="V6" s="59">
        <v>79521359</v>
      </c>
      <c r="W6" s="59">
        <v>107071493</v>
      </c>
      <c r="X6" s="59">
        <v>-27550134</v>
      </c>
      <c r="Y6" s="60">
        <v>-25.73</v>
      </c>
      <c r="Z6" s="61">
        <v>105448829</v>
      </c>
    </row>
    <row r="7" spans="1:26" ht="12.75">
      <c r="A7" s="57" t="s">
        <v>33</v>
      </c>
      <c r="B7" s="18">
        <v>12875173</v>
      </c>
      <c r="C7" s="18">
        <v>0</v>
      </c>
      <c r="D7" s="58">
        <v>217000</v>
      </c>
      <c r="E7" s="59">
        <v>220000</v>
      </c>
      <c r="F7" s="59">
        <v>-9666183</v>
      </c>
      <c r="G7" s="59">
        <v>5532334</v>
      </c>
      <c r="H7" s="59">
        <v>4666424</v>
      </c>
      <c r="I7" s="59">
        <v>532575</v>
      </c>
      <c r="J7" s="59">
        <v>3557403</v>
      </c>
      <c r="K7" s="59">
        <v>1595906</v>
      </c>
      <c r="L7" s="59">
        <v>730079</v>
      </c>
      <c r="M7" s="59">
        <v>5883388</v>
      </c>
      <c r="N7" s="59">
        <v>1784715</v>
      </c>
      <c r="O7" s="59">
        <v>1249752</v>
      </c>
      <c r="P7" s="59">
        <v>-4232748</v>
      </c>
      <c r="Q7" s="59">
        <v>-1198281</v>
      </c>
      <c r="R7" s="59">
        <v>2603768</v>
      </c>
      <c r="S7" s="59">
        <v>4122919</v>
      </c>
      <c r="T7" s="59">
        <v>0</v>
      </c>
      <c r="U7" s="59">
        <v>6726687</v>
      </c>
      <c r="V7" s="59">
        <v>11944369</v>
      </c>
      <c r="W7" s="59">
        <v>217000</v>
      </c>
      <c r="X7" s="59">
        <v>11727369</v>
      </c>
      <c r="Y7" s="60">
        <v>5404.32</v>
      </c>
      <c r="Z7" s="61">
        <v>220000</v>
      </c>
    </row>
    <row r="8" spans="1:26" ht="12.75">
      <c r="A8" s="57" t="s">
        <v>34</v>
      </c>
      <c r="B8" s="18">
        <v>76548000</v>
      </c>
      <c r="C8" s="18">
        <v>0</v>
      </c>
      <c r="D8" s="58">
        <v>92398318</v>
      </c>
      <c r="E8" s="59">
        <v>109188502</v>
      </c>
      <c r="F8" s="59">
        <v>35215000</v>
      </c>
      <c r="G8" s="59">
        <v>287000</v>
      </c>
      <c r="H8" s="59">
        <v>-2137</v>
      </c>
      <c r="I8" s="59">
        <v>35499863</v>
      </c>
      <c r="J8" s="59">
        <v>-99035</v>
      </c>
      <c r="K8" s="59">
        <v>0</v>
      </c>
      <c r="L8" s="59">
        <v>23218033</v>
      </c>
      <c r="M8" s="59">
        <v>23118998</v>
      </c>
      <c r="N8" s="59">
        <v>0</v>
      </c>
      <c r="O8" s="59">
        <v>343000</v>
      </c>
      <c r="P8" s="59">
        <v>19225000</v>
      </c>
      <c r="Q8" s="59">
        <v>19568000</v>
      </c>
      <c r="R8" s="59">
        <v>-1416</v>
      </c>
      <c r="S8" s="59">
        <v>-37459</v>
      </c>
      <c r="T8" s="59">
        <v>0</v>
      </c>
      <c r="U8" s="59">
        <v>-38875</v>
      </c>
      <c r="V8" s="59">
        <v>78147986</v>
      </c>
      <c r="W8" s="59">
        <v>39530836</v>
      </c>
      <c r="X8" s="59">
        <v>38617150</v>
      </c>
      <c r="Y8" s="60">
        <v>97.69</v>
      </c>
      <c r="Z8" s="61">
        <v>109188502</v>
      </c>
    </row>
    <row r="9" spans="1:26" ht="12.75">
      <c r="A9" s="57" t="s">
        <v>35</v>
      </c>
      <c r="B9" s="18">
        <v>7261322</v>
      </c>
      <c r="C9" s="18">
        <v>0</v>
      </c>
      <c r="D9" s="58">
        <v>23164890</v>
      </c>
      <c r="E9" s="59">
        <v>14305171</v>
      </c>
      <c r="F9" s="59">
        <v>493191</v>
      </c>
      <c r="G9" s="59">
        <v>637039</v>
      </c>
      <c r="H9" s="59">
        <v>608599</v>
      </c>
      <c r="I9" s="59">
        <v>1738829</v>
      </c>
      <c r="J9" s="59">
        <v>764254</v>
      </c>
      <c r="K9" s="59">
        <v>1260033</v>
      </c>
      <c r="L9" s="59">
        <v>707027</v>
      </c>
      <c r="M9" s="59">
        <v>2731314</v>
      </c>
      <c r="N9" s="59">
        <v>751411</v>
      </c>
      <c r="O9" s="59">
        <v>766707</v>
      </c>
      <c r="P9" s="59">
        <v>692375</v>
      </c>
      <c r="Q9" s="59">
        <v>2210493</v>
      </c>
      <c r="R9" s="59">
        <v>723418</v>
      </c>
      <c r="S9" s="59">
        <v>724339</v>
      </c>
      <c r="T9" s="59">
        <v>0</v>
      </c>
      <c r="U9" s="59">
        <v>1447757</v>
      </c>
      <c r="V9" s="59">
        <v>8128393</v>
      </c>
      <c r="W9" s="59">
        <v>23795738</v>
      </c>
      <c r="X9" s="59">
        <v>-15667345</v>
      </c>
      <c r="Y9" s="60">
        <v>-65.84</v>
      </c>
      <c r="Z9" s="61">
        <v>14305171</v>
      </c>
    </row>
    <row r="10" spans="1:26" ht="20.25">
      <c r="A10" s="62" t="s">
        <v>113</v>
      </c>
      <c r="B10" s="63">
        <f>SUM(B5:B9)</f>
        <v>228579567</v>
      </c>
      <c r="C10" s="63">
        <f>SUM(C5:C9)</f>
        <v>0</v>
      </c>
      <c r="D10" s="64">
        <f aca="true" t="shared" si="0" ref="D10:Z10">SUM(D5:D9)</f>
        <v>263160232</v>
      </c>
      <c r="E10" s="65">
        <f t="shared" si="0"/>
        <v>251627503</v>
      </c>
      <c r="F10" s="65">
        <f t="shared" si="0"/>
        <v>55727590</v>
      </c>
      <c r="G10" s="65">
        <f t="shared" si="0"/>
        <v>13083783</v>
      </c>
      <c r="H10" s="65">
        <f t="shared" si="0"/>
        <v>13299949</v>
      </c>
      <c r="I10" s="65">
        <f t="shared" si="0"/>
        <v>82111322</v>
      </c>
      <c r="J10" s="65">
        <f t="shared" si="0"/>
        <v>-9354245</v>
      </c>
      <c r="K10" s="65">
        <f t="shared" si="0"/>
        <v>12495406</v>
      </c>
      <c r="L10" s="65">
        <f t="shared" si="0"/>
        <v>34523444</v>
      </c>
      <c r="M10" s="65">
        <f t="shared" si="0"/>
        <v>37664605</v>
      </c>
      <c r="N10" s="65">
        <f t="shared" si="0"/>
        <v>16511660</v>
      </c>
      <c r="O10" s="65">
        <f t="shared" si="0"/>
        <v>12932490</v>
      </c>
      <c r="P10" s="65">
        <f t="shared" si="0"/>
        <v>27503972</v>
      </c>
      <c r="Q10" s="65">
        <f t="shared" si="0"/>
        <v>56948122</v>
      </c>
      <c r="R10" s="65">
        <f t="shared" si="0"/>
        <v>13877362</v>
      </c>
      <c r="S10" s="65">
        <f t="shared" si="0"/>
        <v>6150808</v>
      </c>
      <c r="T10" s="65">
        <f t="shared" si="0"/>
        <v>0</v>
      </c>
      <c r="U10" s="65">
        <f t="shared" si="0"/>
        <v>20028170</v>
      </c>
      <c r="V10" s="65">
        <f t="shared" si="0"/>
        <v>196752219</v>
      </c>
      <c r="W10" s="65">
        <f t="shared" si="0"/>
        <v>193080068</v>
      </c>
      <c r="X10" s="65">
        <f t="shared" si="0"/>
        <v>3672151</v>
      </c>
      <c r="Y10" s="66">
        <f>+IF(W10&lt;&gt;0,(X10/W10)*100,0)</f>
        <v>1.9018798978256004</v>
      </c>
      <c r="Z10" s="67">
        <f t="shared" si="0"/>
        <v>251627503</v>
      </c>
    </row>
    <row r="11" spans="1:26" ht="12.75">
      <c r="A11" s="57" t="s">
        <v>36</v>
      </c>
      <c r="B11" s="18">
        <v>110174015</v>
      </c>
      <c r="C11" s="18">
        <v>0</v>
      </c>
      <c r="D11" s="58">
        <v>114158386</v>
      </c>
      <c r="E11" s="59">
        <v>114723365</v>
      </c>
      <c r="F11" s="59">
        <v>9318722</v>
      </c>
      <c r="G11" s="59">
        <v>9375569</v>
      </c>
      <c r="H11" s="59">
        <v>9492172</v>
      </c>
      <c r="I11" s="59">
        <v>28186463</v>
      </c>
      <c r="J11" s="59">
        <v>9218151</v>
      </c>
      <c r="K11" s="59">
        <v>15183771</v>
      </c>
      <c r="L11" s="59">
        <v>9276053</v>
      </c>
      <c r="M11" s="59">
        <v>33677975</v>
      </c>
      <c r="N11" s="59">
        <v>9298821</v>
      </c>
      <c r="O11" s="59">
        <v>9226022</v>
      </c>
      <c r="P11" s="59">
        <v>9136522</v>
      </c>
      <c r="Q11" s="59">
        <v>27661365</v>
      </c>
      <c r="R11" s="59">
        <v>8941856</v>
      </c>
      <c r="S11" s="59">
        <v>9205557</v>
      </c>
      <c r="T11" s="59">
        <v>0</v>
      </c>
      <c r="U11" s="59">
        <v>18147413</v>
      </c>
      <c r="V11" s="59">
        <v>107673216</v>
      </c>
      <c r="W11" s="59">
        <v>114723365</v>
      </c>
      <c r="X11" s="59">
        <v>-7050149</v>
      </c>
      <c r="Y11" s="60">
        <v>-6.15</v>
      </c>
      <c r="Z11" s="61">
        <v>114723365</v>
      </c>
    </row>
    <row r="12" spans="1:26" ht="12.75">
      <c r="A12" s="57" t="s">
        <v>37</v>
      </c>
      <c r="B12" s="18">
        <v>6814699</v>
      </c>
      <c r="C12" s="18">
        <v>0</v>
      </c>
      <c r="D12" s="58">
        <v>6728000</v>
      </c>
      <c r="E12" s="59">
        <v>7185000</v>
      </c>
      <c r="F12" s="59">
        <v>438242</v>
      </c>
      <c r="G12" s="59">
        <v>482242</v>
      </c>
      <c r="H12" s="59">
        <v>481742</v>
      </c>
      <c r="I12" s="59">
        <v>1402226</v>
      </c>
      <c r="J12" s="59">
        <v>438242</v>
      </c>
      <c r="K12" s="59">
        <v>525242</v>
      </c>
      <c r="L12" s="59">
        <v>438242</v>
      </c>
      <c r="M12" s="59">
        <v>1401726</v>
      </c>
      <c r="N12" s="59">
        <v>526287</v>
      </c>
      <c r="O12" s="59">
        <v>526787</v>
      </c>
      <c r="P12" s="59">
        <v>526287</v>
      </c>
      <c r="Q12" s="59">
        <v>1579361</v>
      </c>
      <c r="R12" s="59">
        <v>580764</v>
      </c>
      <c r="S12" s="59">
        <v>551516</v>
      </c>
      <c r="T12" s="59">
        <v>0</v>
      </c>
      <c r="U12" s="59">
        <v>1132280</v>
      </c>
      <c r="V12" s="59">
        <v>5515593</v>
      </c>
      <c r="W12" s="59">
        <v>7185000</v>
      </c>
      <c r="X12" s="59">
        <v>-1669407</v>
      </c>
      <c r="Y12" s="60">
        <v>-23.23</v>
      </c>
      <c r="Z12" s="61">
        <v>7185000</v>
      </c>
    </row>
    <row r="13" spans="1:26" ht="12.75">
      <c r="A13" s="57" t="s">
        <v>114</v>
      </c>
      <c r="B13" s="18">
        <v>32166719</v>
      </c>
      <c r="C13" s="18">
        <v>0</v>
      </c>
      <c r="D13" s="58">
        <v>0</v>
      </c>
      <c r="E13" s="59">
        <v>3180000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3180000</v>
      </c>
      <c r="X13" s="59">
        <v>-3180000</v>
      </c>
      <c r="Y13" s="60">
        <v>-100</v>
      </c>
      <c r="Z13" s="61">
        <v>3180000</v>
      </c>
    </row>
    <row r="14" spans="1:26" ht="12.75">
      <c r="A14" s="57" t="s">
        <v>38</v>
      </c>
      <c r="B14" s="18">
        <v>46933754</v>
      </c>
      <c r="C14" s="18">
        <v>0</v>
      </c>
      <c r="D14" s="58">
        <v>18625493</v>
      </c>
      <c r="E14" s="59">
        <v>10487000</v>
      </c>
      <c r="F14" s="59">
        <v>14505</v>
      </c>
      <c r="G14" s="59">
        <v>51851</v>
      </c>
      <c r="H14" s="59">
        <v>152690</v>
      </c>
      <c r="I14" s="59">
        <v>219046</v>
      </c>
      <c r="J14" s="59">
        <v>10705755</v>
      </c>
      <c r="K14" s="59">
        <v>283267</v>
      </c>
      <c r="L14" s="59">
        <v>245152</v>
      </c>
      <c r="M14" s="59">
        <v>11234174</v>
      </c>
      <c r="N14" s="59">
        <v>5490414</v>
      </c>
      <c r="O14" s="59">
        <v>32942</v>
      </c>
      <c r="P14" s="59">
        <v>11684</v>
      </c>
      <c r="Q14" s="59">
        <v>5535040</v>
      </c>
      <c r="R14" s="59">
        <v>132</v>
      </c>
      <c r="S14" s="59">
        <v>26</v>
      </c>
      <c r="T14" s="59">
        <v>0</v>
      </c>
      <c r="U14" s="59">
        <v>158</v>
      </c>
      <c r="V14" s="59">
        <v>16988418</v>
      </c>
      <c r="W14" s="59">
        <v>10487000</v>
      </c>
      <c r="X14" s="59">
        <v>6501418</v>
      </c>
      <c r="Y14" s="60">
        <v>62</v>
      </c>
      <c r="Z14" s="61">
        <v>10487000</v>
      </c>
    </row>
    <row r="15" spans="1:26" ht="12.75">
      <c r="A15" s="57" t="s">
        <v>39</v>
      </c>
      <c r="B15" s="18">
        <v>72426680</v>
      </c>
      <c r="C15" s="18">
        <v>0</v>
      </c>
      <c r="D15" s="58">
        <v>66740336</v>
      </c>
      <c r="E15" s="59">
        <v>69625000</v>
      </c>
      <c r="F15" s="59">
        <v>654008</v>
      </c>
      <c r="G15" s="59">
        <v>1754401</v>
      </c>
      <c r="H15" s="59">
        <v>2040780</v>
      </c>
      <c r="I15" s="59">
        <v>4449189</v>
      </c>
      <c r="J15" s="59">
        <v>1259363</v>
      </c>
      <c r="K15" s="59">
        <v>1286589</v>
      </c>
      <c r="L15" s="59">
        <v>1600555</v>
      </c>
      <c r="M15" s="59">
        <v>4146507</v>
      </c>
      <c r="N15" s="59">
        <v>10399097</v>
      </c>
      <c r="O15" s="59">
        <v>1119988</v>
      </c>
      <c r="P15" s="59">
        <v>3118964</v>
      </c>
      <c r="Q15" s="59">
        <v>14638049</v>
      </c>
      <c r="R15" s="59">
        <v>374434</v>
      </c>
      <c r="S15" s="59">
        <v>708923</v>
      </c>
      <c r="T15" s="59">
        <v>0</v>
      </c>
      <c r="U15" s="59">
        <v>1083357</v>
      </c>
      <c r="V15" s="59">
        <v>24317102</v>
      </c>
      <c r="W15" s="59">
        <v>69625000</v>
      </c>
      <c r="X15" s="59">
        <v>-45307898</v>
      </c>
      <c r="Y15" s="60">
        <v>-65.07</v>
      </c>
      <c r="Z15" s="61">
        <v>69625000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67227656</v>
      </c>
      <c r="C17" s="18">
        <v>0</v>
      </c>
      <c r="D17" s="58">
        <v>51642298</v>
      </c>
      <c r="E17" s="59">
        <v>72095170</v>
      </c>
      <c r="F17" s="59">
        <v>2790901</v>
      </c>
      <c r="G17" s="59">
        <v>-6652537</v>
      </c>
      <c r="H17" s="59">
        <v>8573706</v>
      </c>
      <c r="I17" s="59">
        <v>4712070</v>
      </c>
      <c r="J17" s="59">
        <v>4051806</v>
      </c>
      <c r="K17" s="59">
        <v>4764902</v>
      </c>
      <c r="L17" s="59">
        <v>-10294817</v>
      </c>
      <c r="M17" s="59">
        <v>-1478109</v>
      </c>
      <c r="N17" s="59">
        <v>3578225</v>
      </c>
      <c r="O17" s="59">
        <v>4207348</v>
      </c>
      <c r="P17" s="59">
        <v>8282539</v>
      </c>
      <c r="Q17" s="59">
        <v>16068112</v>
      </c>
      <c r="R17" s="59">
        <v>2545742</v>
      </c>
      <c r="S17" s="59">
        <v>3862042</v>
      </c>
      <c r="T17" s="59">
        <v>0</v>
      </c>
      <c r="U17" s="59">
        <v>6407784</v>
      </c>
      <c r="V17" s="59">
        <v>25709857</v>
      </c>
      <c r="W17" s="59">
        <v>72095170</v>
      </c>
      <c r="X17" s="59">
        <v>-46385313</v>
      </c>
      <c r="Y17" s="60">
        <v>-64.34</v>
      </c>
      <c r="Z17" s="61">
        <v>72095170</v>
      </c>
    </row>
    <row r="18" spans="1:26" ht="12.75">
      <c r="A18" s="68" t="s">
        <v>41</v>
      </c>
      <c r="B18" s="69">
        <f>SUM(B11:B17)</f>
        <v>335743523</v>
      </c>
      <c r="C18" s="69">
        <f>SUM(C11:C17)</f>
        <v>0</v>
      </c>
      <c r="D18" s="70">
        <f aca="true" t="shared" si="1" ref="D18:Z18">SUM(D11:D17)</f>
        <v>257894513</v>
      </c>
      <c r="E18" s="71">
        <f t="shared" si="1"/>
        <v>277295535</v>
      </c>
      <c r="F18" s="71">
        <f t="shared" si="1"/>
        <v>13216378</v>
      </c>
      <c r="G18" s="71">
        <f t="shared" si="1"/>
        <v>5011526</v>
      </c>
      <c r="H18" s="71">
        <f t="shared" si="1"/>
        <v>20741090</v>
      </c>
      <c r="I18" s="71">
        <f t="shared" si="1"/>
        <v>38968994</v>
      </c>
      <c r="J18" s="71">
        <f t="shared" si="1"/>
        <v>25673317</v>
      </c>
      <c r="K18" s="71">
        <f t="shared" si="1"/>
        <v>22043771</v>
      </c>
      <c r="L18" s="71">
        <f t="shared" si="1"/>
        <v>1265185</v>
      </c>
      <c r="M18" s="71">
        <f t="shared" si="1"/>
        <v>48982273</v>
      </c>
      <c r="N18" s="71">
        <f t="shared" si="1"/>
        <v>29292844</v>
      </c>
      <c r="O18" s="71">
        <f t="shared" si="1"/>
        <v>15113087</v>
      </c>
      <c r="P18" s="71">
        <f t="shared" si="1"/>
        <v>21075996</v>
      </c>
      <c r="Q18" s="71">
        <f t="shared" si="1"/>
        <v>65481927</v>
      </c>
      <c r="R18" s="71">
        <f t="shared" si="1"/>
        <v>12442928</v>
      </c>
      <c r="S18" s="71">
        <f t="shared" si="1"/>
        <v>14328064</v>
      </c>
      <c r="T18" s="71">
        <f t="shared" si="1"/>
        <v>0</v>
      </c>
      <c r="U18" s="71">
        <f t="shared" si="1"/>
        <v>26770992</v>
      </c>
      <c r="V18" s="71">
        <f t="shared" si="1"/>
        <v>180204186</v>
      </c>
      <c r="W18" s="71">
        <f t="shared" si="1"/>
        <v>277295535</v>
      </c>
      <c r="X18" s="71">
        <f t="shared" si="1"/>
        <v>-97091349</v>
      </c>
      <c r="Y18" s="66">
        <f>+IF(W18&lt;&gt;0,(X18/W18)*100,0)</f>
        <v>-35.01367196554391</v>
      </c>
      <c r="Z18" s="72">
        <f t="shared" si="1"/>
        <v>277295535</v>
      </c>
    </row>
    <row r="19" spans="1:26" ht="12.75">
      <c r="A19" s="68" t="s">
        <v>42</v>
      </c>
      <c r="B19" s="73">
        <f>+B10-B18</f>
        <v>-107163956</v>
      </c>
      <c r="C19" s="73">
        <f>+C10-C18</f>
        <v>0</v>
      </c>
      <c r="D19" s="74">
        <f aca="true" t="shared" si="2" ref="D19:Z19">+D10-D18</f>
        <v>5265719</v>
      </c>
      <c r="E19" s="75">
        <f t="shared" si="2"/>
        <v>-25668032</v>
      </c>
      <c r="F19" s="75">
        <f t="shared" si="2"/>
        <v>42511212</v>
      </c>
      <c r="G19" s="75">
        <f t="shared" si="2"/>
        <v>8072257</v>
      </c>
      <c r="H19" s="75">
        <f t="shared" si="2"/>
        <v>-7441141</v>
      </c>
      <c r="I19" s="75">
        <f t="shared" si="2"/>
        <v>43142328</v>
      </c>
      <c r="J19" s="75">
        <f t="shared" si="2"/>
        <v>-35027562</v>
      </c>
      <c r="K19" s="75">
        <f t="shared" si="2"/>
        <v>-9548365</v>
      </c>
      <c r="L19" s="75">
        <f t="shared" si="2"/>
        <v>33258259</v>
      </c>
      <c r="M19" s="75">
        <f t="shared" si="2"/>
        <v>-11317668</v>
      </c>
      <c r="N19" s="75">
        <f t="shared" si="2"/>
        <v>-12781184</v>
      </c>
      <c r="O19" s="75">
        <f t="shared" si="2"/>
        <v>-2180597</v>
      </c>
      <c r="P19" s="75">
        <f t="shared" si="2"/>
        <v>6427976</v>
      </c>
      <c r="Q19" s="75">
        <f t="shared" si="2"/>
        <v>-8533805</v>
      </c>
      <c r="R19" s="75">
        <f t="shared" si="2"/>
        <v>1434434</v>
      </c>
      <c r="S19" s="75">
        <f t="shared" si="2"/>
        <v>-8177256</v>
      </c>
      <c r="T19" s="75">
        <f t="shared" si="2"/>
        <v>0</v>
      </c>
      <c r="U19" s="75">
        <f t="shared" si="2"/>
        <v>-6742822</v>
      </c>
      <c r="V19" s="75">
        <f t="shared" si="2"/>
        <v>16548033</v>
      </c>
      <c r="W19" s="75">
        <f>IF(E10=E18,0,W10-W18)</f>
        <v>-84215467</v>
      </c>
      <c r="X19" s="75">
        <f t="shared" si="2"/>
        <v>100763500</v>
      </c>
      <c r="Y19" s="76">
        <f>+IF(W19&lt;&gt;0,(X19/W19)*100,0)</f>
        <v>-119.64963633105543</v>
      </c>
      <c r="Z19" s="77">
        <f t="shared" si="2"/>
        <v>-25668032</v>
      </c>
    </row>
    <row r="20" spans="1:26" ht="20.25">
      <c r="A20" s="78" t="s">
        <v>43</v>
      </c>
      <c r="B20" s="79">
        <v>21822000</v>
      </c>
      <c r="C20" s="79">
        <v>0</v>
      </c>
      <c r="D20" s="80">
        <v>31295002</v>
      </c>
      <c r="E20" s="81">
        <v>14395000</v>
      </c>
      <c r="F20" s="81">
        <v>7753000</v>
      </c>
      <c r="G20" s="81">
        <v>-7486732</v>
      </c>
      <c r="H20" s="81">
        <v>0</v>
      </c>
      <c r="I20" s="81">
        <v>266268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14663000</v>
      </c>
      <c r="Q20" s="81">
        <v>14663000</v>
      </c>
      <c r="R20" s="81">
        <v>0</v>
      </c>
      <c r="S20" s="81">
        <v>0</v>
      </c>
      <c r="T20" s="81">
        <v>0</v>
      </c>
      <c r="U20" s="81">
        <v>0</v>
      </c>
      <c r="V20" s="81">
        <v>14929268</v>
      </c>
      <c r="W20" s="81">
        <v>14395000</v>
      </c>
      <c r="X20" s="81">
        <v>534268</v>
      </c>
      <c r="Y20" s="82">
        <v>3.71</v>
      </c>
      <c r="Z20" s="83">
        <v>14395000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-85341956</v>
      </c>
      <c r="C22" s="91">
        <f>SUM(C19:C21)</f>
        <v>0</v>
      </c>
      <c r="D22" s="92">
        <f aca="true" t="shared" si="3" ref="D22:Z22">SUM(D19:D21)</f>
        <v>36560721</v>
      </c>
      <c r="E22" s="93">
        <f t="shared" si="3"/>
        <v>-11273032</v>
      </c>
      <c r="F22" s="93">
        <f t="shared" si="3"/>
        <v>50264212</v>
      </c>
      <c r="G22" s="93">
        <f t="shared" si="3"/>
        <v>585525</v>
      </c>
      <c r="H22" s="93">
        <f t="shared" si="3"/>
        <v>-7441141</v>
      </c>
      <c r="I22" s="93">
        <f t="shared" si="3"/>
        <v>43408596</v>
      </c>
      <c r="J22" s="93">
        <f t="shared" si="3"/>
        <v>-35027562</v>
      </c>
      <c r="K22" s="93">
        <f t="shared" si="3"/>
        <v>-9548365</v>
      </c>
      <c r="L22" s="93">
        <f t="shared" si="3"/>
        <v>33258259</v>
      </c>
      <c r="M22" s="93">
        <f t="shared" si="3"/>
        <v>-11317668</v>
      </c>
      <c r="N22" s="93">
        <f t="shared" si="3"/>
        <v>-12781184</v>
      </c>
      <c r="O22" s="93">
        <f t="shared" si="3"/>
        <v>-2180597</v>
      </c>
      <c r="P22" s="93">
        <f t="shared" si="3"/>
        <v>21090976</v>
      </c>
      <c r="Q22" s="93">
        <f t="shared" si="3"/>
        <v>6129195</v>
      </c>
      <c r="R22" s="93">
        <f t="shared" si="3"/>
        <v>1434434</v>
      </c>
      <c r="S22" s="93">
        <f t="shared" si="3"/>
        <v>-8177256</v>
      </c>
      <c r="T22" s="93">
        <f t="shared" si="3"/>
        <v>0</v>
      </c>
      <c r="U22" s="93">
        <f t="shared" si="3"/>
        <v>-6742822</v>
      </c>
      <c r="V22" s="93">
        <f t="shared" si="3"/>
        <v>31477301</v>
      </c>
      <c r="W22" s="93">
        <f t="shared" si="3"/>
        <v>-69820467</v>
      </c>
      <c r="X22" s="93">
        <f t="shared" si="3"/>
        <v>101297768</v>
      </c>
      <c r="Y22" s="94">
        <f>+IF(W22&lt;&gt;0,(X22/W22)*100,0)</f>
        <v>-145.0832003171792</v>
      </c>
      <c r="Z22" s="95">
        <f t="shared" si="3"/>
        <v>-11273032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-85341956</v>
      </c>
      <c r="C24" s="73">
        <f>SUM(C22:C23)</f>
        <v>0</v>
      </c>
      <c r="D24" s="74">
        <f aca="true" t="shared" si="4" ref="D24:Z24">SUM(D22:D23)</f>
        <v>36560721</v>
      </c>
      <c r="E24" s="75">
        <f t="shared" si="4"/>
        <v>-11273032</v>
      </c>
      <c r="F24" s="75">
        <f t="shared" si="4"/>
        <v>50264212</v>
      </c>
      <c r="G24" s="75">
        <f t="shared" si="4"/>
        <v>585525</v>
      </c>
      <c r="H24" s="75">
        <f t="shared" si="4"/>
        <v>-7441141</v>
      </c>
      <c r="I24" s="75">
        <f t="shared" si="4"/>
        <v>43408596</v>
      </c>
      <c r="J24" s="75">
        <f t="shared" si="4"/>
        <v>-35027562</v>
      </c>
      <c r="K24" s="75">
        <f t="shared" si="4"/>
        <v>-9548365</v>
      </c>
      <c r="L24" s="75">
        <f t="shared" si="4"/>
        <v>33258259</v>
      </c>
      <c r="M24" s="75">
        <f t="shared" si="4"/>
        <v>-11317668</v>
      </c>
      <c r="N24" s="75">
        <f t="shared" si="4"/>
        <v>-12781184</v>
      </c>
      <c r="O24" s="75">
        <f t="shared" si="4"/>
        <v>-2180597</v>
      </c>
      <c r="P24" s="75">
        <f t="shared" si="4"/>
        <v>21090976</v>
      </c>
      <c r="Q24" s="75">
        <f t="shared" si="4"/>
        <v>6129195</v>
      </c>
      <c r="R24" s="75">
        <f t="shared" si="4"/>
        <v>1434434</v>
      </c>
      <c r="S24" s="75">
        <f t="shared" si="4"/>
        <v>-8177256</v>
      </c>
      <c r="T24" s="75">
        <f t="shared" si="4"/>
        <v>0</v>
      </c>
      <c r="U24" s="75">
        <f t="shared" si="4"/>
        <v>-6742822</v>
      </c>
      <c r="V24" s="75">
        <f t="shared" si="4"/>
        <v>31477301</v>
      </c>
      <c r="W24" s="75">
        <f t="shared" si="4"/>
        <v>-69820467</v>
      </c>
      <c r="X24" s="75">
        <f t="shared" si="4"/>
        <v>101297768</v>
      </c>
      <c r="Y24" s="76">
        <f>+IF(W24&lt;&gt;0,(X24/W24)*100,0)</f>
        <v>-145.0832003171792</v>
      </c>
      <c r="Z24" s="77">
        <f t="shared" si="4"/>
        <v>-11273032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68899817</v>
      </c>
      <c r="C27" s="21">
        <v>0</v>
      </c>
      <c r="D27" s="103">
        <v>34553999</v>
      </c>
      <c r="E27" s="104">
        <v>16100837</v>
      </c>
      <c r="F27" s="104">
        <v>2018258</v>
      </c>
      <c r="G27" s="104">
        <v>41245</v>
      </c>
      <c r="H27" s="104">
        <v>2888461</v>
      </c>
      <c r="I27" s="104">
        <v>4947964</v>
      </c>
      <c r="J27" s="104">
        <v>256693</v>
      </c>
      <c r="K27" s="104">
        <v>4418447</v>
      </c>
      <c r="L27" s="104">
        <v>80337444</v>
      </c>
      <c r="M27" s="104">
        <v>85012584</v>
      </c>
      <c r="N27" s="104">
        <v>286057</v>
      </c>
      <c r="O27" s="104">
        <v>0</v>
      </c>
      <c r="P27" s="104">
        <v>942093</v>
      </c>
      <c r="Q27" s="104">
        <v>1228150</v>
      </c>
      <c r="R27" s="104">
        <v>407558</v>
      </c>
      <c r="S27" s="104">
        <v>1430762</v>
      </c>
      <c r="T27" s="104">
        <v>0</v>
      </c>
      <c r="U27" s="104">
        <v>1838320</v>
      </c>
      <c r="V27" s="104">
        <v>93027018</v>
      </c>
      <c r="W27" s="104">
        <v>16100837</v>
      </c>
      <c r="X27" s="104">
        <v>76926181</v>
      </c>
      <c r="Y27" s="105">
        <v>477.78</v>
      </c>
      <c r="Z27" s="106">
        <v>16100837</v>
      </c>
    </row>
    <row r="28" spans="1:26" ht="12.75">
      <c r="A28" s="107" t="s">
        <v>47</v>
      </c>
      <c r="B28" s="18">
        <v>25283667</v>
      </c>
      <c r="C28" s="18">
        <v>0</v>
      </c>
      <c r="D28" s="58">
        <v>21294999</v>
      </c>
      <c r="E28" s="59">
        <v>14395000</v>
      </c>
      <c r="F28" s="59">
        <v>2018258</v>
      </c>
      <c r="G28" s="59">
        <v>41245</v>
      </c>
      <c r="H28" s="59">
        <v>2368767</v>
      </c>
      <c r="I28" s="59">
        <v>4428270</v>
      </c>
      <c r="J28" s="59">
        <v>226035</v>
      </c>
      <c r="K28" s="59">
        <v>4418447</v>
      </c>
      <c r="L28" s="59">
        <v>35414566</v>
      </c>
      <c r="M28" s="59">
        <v>40059048</v>
      </c>
      <c r="N28" s="59">
        <v>284805</v>
      </c>
      <c r="O28" s="59">
        <v>0</v>
      </c>
      <c r="P28" s="59">
        <v>942093</v>
      </c>
      <c r="Q28" s="59">
        <v>1226898</v>
      </c>
      <c r="R28" s="59">
        <v>407558</v>
      </c>
      <c r="S28" s="59">
        <v>1430762</v>
      </c>
      <c r="T28" s="59">
        <v>0</v>
      </c>
      <c r="U28" s="59">
        <v>1838320</v>
      </c>
      <c r="V28" s="59">
        <v>47552536</v>
      </c>
      <c r="W28" s="59">
        <v>14395000</v>
      </c>
      <c r="X28" s="59">
        <v>33157536</v>
      </c>
      <c r="Y28" s="60">
        <v>230.34</v>
      </c>
      <c r="Z28" s="61">
        <v>14395000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30658</v>
      </c>
      <c r="K30" s="59">
        <v>0</v>
      </c>
      <c r="L30" s="59">
        <v>0</v>
      </c>
      <c r="M30" s="59">
        <v>30658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30658</v>
      </c>
      <c r="W30" s="59">
        <v>0</v>
      </c>
      <c r="X30" s="59">
        <v>30658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1705837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1705837</v>
      </c>
      <c r="X31" s="59">
        <v>-1705837</v>
      </c>
      <c r="Y31" s="60">
        <v>-100</v>
      </c>
      <c r="Z31" s="61">
        <v>1705837</v>
      </c>
    </row>
    <row r="32" spans="1:26" ht="12.75">
      <c r="A32" s="68" t="s">
        <v>50</v>
      </c>
      <c r="B32" s="21">
        <f>SUM(B28:B31)</f>
        <v>25283667</v>
      </c>
      <c r="C32" s="21">
        <f>SUM(C28:C31)</f>
        <v>0</v>
      </c>
      <c r="D32" s="103">
        <f aca="true" t="shared" si="5" ref="D32:Z32">SUM(D28:D31)</f>
        <v>21294999</v>
      </c>
      <c r="E32" s="104">
        <f t="shared" si="5"/>
        <v>16100837</v>
      </c>
      <c r="F32" s="104">
        <f t="shared" si="5"/>
        <v>2018258</v>
      </c>
      <c r="G32" s="104">
        <f t="shared" si="5"/>
        <v>41245</v>
      </c>
      <c r="H32" s="104">
        <f t="shared" si="5"/>
        <v>2368767</v>
      </c>
      <c r="I32" s="104">
        <f t="shared" si="5"/>
        <v>4428270</v>
      </c>
      <c r="J32" s="104">
        <f t="shared" si="5"/>
        <v>256693</v>
      </c>
      <c r="K32" s="104">
        <f t="shared" si="5"/>
        <v>4418447</v>
      </c>
      <c r="L32" s="104">
        <f t="shared" si="5"/>
        <v>35414566</v>
      </c>
      <c r="M32" s="104">
        <f t="shared" si="5"/>
        <v>40089706</v>
      </c>
      <c r="N32" s="104">
        <f t="shared" si="5"/>
        <v>284805</v>
      </c>
      <c r="O32" s="104">
        <f t="shared" si="5"/>
        <v>0</v>
      </c>
      <c r="P32" s="104">
        <f t="shared" si="5"/>
        <v>942093</v>
      </c>
      <c r="Q32" s="104">
        <f t="shared" si="5"/>
        <v>1226898</v>
      </c>
      <c r="R32" s="104">
        <f t="shared" si="5"/>
        <v>407558</v>
      </c>
      <c r="S32" s="104">
        <f t="shared" si="5"/>
        <v>1430762</v>
      </c>
      <c r="T32" s="104">
        <f t="shared" si="5"/>
        <v>0</v>
      </c>
      <c r="U32" s="104">
        <f t="shared" si="5"/>
        <v>1838320</v>
      </c>
      <c r="V32" s="104">
        <f t="shared" si="5"/>
        <v>47583194</v>
      </c>
      <c r="W32" s="104">
        <f t="shared" si="5"/>
        <v>16100837</v>
      </c>
      <c r="X32" s="104">
        <f t="shared" si="5"/>
        <v>31482357</v>
      </c>
      <c r="Y32" s="105">
        <f>+IF(W32&lt;&gt;0,(X32/W32)*100,0)</f>
        <v>195.53242480499614</v>
      </c>
      <c r="Z32" s="106">
        <f t="shared" si="5"/>
        <v>16100837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277126122</v>
      </c>
      <c r="C35" s="18">
        <v>0</v>
      </c>
      <c r="D35" s="58">
        <v>44891156</v>
      </c>
      <c r="E35" s="59">
        <v>369869722</v>
      </c>
      <c r="F35" s="59">
        <v>19381146</v>
      </c>
      <c r="G35" s="59">
        <v>-2059492</v>
      </c>
      <c r="H35" s="59">
        <v>-1015591</v>
      </c>
      <c r="I35" s="59">
        <v>16306063</v>
      </c>
      <c r="J35" s="59">
        <v>982037</v>
      </c>
      <c r="K35" s="59">
        <v>751677</v>
      </c>
      <c r="L35" s="59">
        <v>279141490</v>
      </c>
      <c r="M35" s="59">
        <v>280875204</v>
      </c>
      <c r="N35" s="59">
        <v>8942869</v>
      </c>
      <c r="O35" s="59">
        <v>1429153</v>
      </c>
      <c r="P35" s="59">
        <v>9510973</v>
      </c>
      <c r="Q35" s="59">
        <v>19882995</v>
      </c>
      <c r="R35" s="59">
        <v>4377509</v>
      </c>
      <c r="S35" s="59">
        <v>3114584</v>
      </c>
      <c r="T35" s="59">
        <v>0</v>
      </c>
      <c r="U35" s="59">
        <v>7492093</v>
      </c>
      <c r="V35" s="59">
        <v>324556355</v>
      </c>
      <c r="W35" s="59">
        <v>596196722</v>
      </c>
      <c r="X35" s="59">
        <v>-271640367</v>
      </c>
      <c r="Y35" s="60">
        <v>-45.56</v>
      </c>
      <c r="Z35" s="61">
        <v>369869722</v>
      </c>
    </row>
    <row r="36" spans="1:26" ht="12.75">
      <c r="A36" s="57" t="s">
        <v>53</v>
      </c>
      <c r="B36" s="18">
        <v>747261167</v>
      </c>
      <c r="C36" s="18">
        <v>0</v>
      </c>
      <c r="D36" s="58">
        <v>813507998</v>
      </c>
      <c r="E36" s="59">
        <v>791795837</v>
      </c>
      <c r="F36" s="59">
        <v>1832630</v>
      </c>
      <c r="G36" s="59">
        <v>115412</v>
      </c>
      <c r="H36" s="59">
        <v>3184514</v>
      </c>
      <c r="I36" s="59">
        <v>5132556</v>
      </c>
      <c r="J36" s="59">
        <v>249830</v>
      </c>
      <c r="K36" s="59">
        <v>4334534</v>
      </c>
      <c r="L36" s="59">
        <v>777769315</v>
      </c>
      <c r="M36" s="59">
        <v>782353679</v>
      </c>
      <c r="N36" s="59">
        <v>394858</v>
      </c>
      <c r="O36" s="59">
        <v>69293</v>
      </c>
      <c r="P36" s="59">
        <v>918835</v>
      </c>
      <c r="Q36" s="59">
        <v>1382986</v>
      </c>
      <c r="R36" s="59">
        <v>388186</v>
      </c>
      <c r="S36" s="59">
        <v>1521477</v>
      </c>
      <c r="T36" s="59">
        <v>0</v>
      </c>
      <c r="U36" s="59">
        <v>1909663</v>
      </c>
      <c r="V36" s="59">
        <v>790778884</v>
      </c>
      <c r="W36" s="59">
        <v>770933837</v>
      </c>
      <c r="X36" s="59">
        <v>19845047</v>
      </c>
      <c r="Y36" s="60">
        <v>2.57</v>
      </c>
      <c r="Z36" s="61">
        <v>791795837</v>
      </c>
    </row>
    <row r="37" spans="1:26" ht="12.75">
      <c r="A37" s="57" t="s">
        <v>54</v>
      </c>
      <c r="B37" s="18">
        <v>595789044</v>
      </c>
      <c r="C37" s="18">
        <v>0</v>
      </c>
      <c r="D37" s="58">
        <v>323117000</v>
      </c>
      <c r="E37" s="59">
        <v>197894300</v>
      </c>
      <c r="F37" s="59">
        <v>-24610538</v>
      </c>
      <c r="G37" s="59">
        <v>-2227177</v>
      </c>
      <c r="H37" s="59">
        <v>10507192</v>
      </c>
      <c r="I37" s="59">
        <v>-16330523</v>
      </c>
      <c r="J37" s="59">
        <v>36434887</v>
      </c>
      <c r="K37" s="59">
        <v>15943906</v>
      </c>
      <c r="L37" s="59">
        <v>596667387</v>
      </c>
      <c r="M37" s="59">
        <v>649046180</v>
      </c>
      <c r="N37" s="59">
        <v>22146303</v>
      </c>
      <c r="O37" s="59">
        <v>3655400</v>
      </c>
      <c r="P37" s="59">
        <v>-10656431</v>
      </c>
      <c r="Q37" s="59">
        <v>15145272</v>
      </c>
      <c r="R37" s="59">
        <v>3331261</v>
      </c>
      <c r="S37" s="59">
        <v>12813317</v>
      </c>
      <c r="T37" s="59">
        <v>0</v>
      </c>
      <c r="U37" s="59">
        <v>16144578</v>
      </c>
      <c r="V37" s="59">
        <v>664005507</v>
      </c>
      <c r="W37" s="59">
        <v>201752100</v>
      </c>
      <c r="X37" s="59">
        <v>462253407</v>
      </c>
      <c r="Y37" s="60">
        <v>229.12</v>
      </c>
      <c r="Z37" s="61">
        <v>197894300</v>
      </c>
    </row>
    <row r="38" spans="1:26" ht="12.75">
      <c r="A38" s="57" t="s">
        <v>55</v>
      </c>
      <c r="B38" s="18">
        <v>116307922</v>
      </c>
      <c r="C38" s="18">
        <v>0</v>
      </c>
      <c r="D38" s="58">
        <v>97954545</v>
      </c>
      <c r="E38" s="59">
        <v>97955000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116309263</v>
      </c>
      <c r="M38" s="59">
        <v>116309263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116309263</v>
      </c>
      <c r="W38" s="59">
        <v>97955000</v>
      </c>
      <c r="X38" s="59">
        <v>18354263</v>
      </c>
      <c r="Y38" s="60">
        <v>18.74</v>
      </c>
      <c r="Z38" s="61">
        <v>97955000</v>
      </c>
    </row>
    <row r="39" spans="1:26" ht="12.75">
      <c r="A39" s="57" t="s">
        <v>56</v>
      </c>
      <c r="B39" s="18">
        <v>397632279</v>
      </c>
      <c r="C39" s="18">
        <v>0</v>
      </c>
      <c r="D39" s="58">
        <v>400766888</v>
      </c>
      <c r="E39" s="59">
        <v>877089291</v>
      </c>
      <c r="F39" s="59">
        <v>-4439898</v>
      </c>
      <c r="G39" s="59">
        <v>-302428</v>
      </c>
      <c r="H39" s="59">
        <v>-897128</v>
      </c>
      <c r="I39" s="59">
        <v>-5639454</v>
      </c>
      <c r="J39" s="59">
        <v>-175458</v>
      </c>
      <c r="K39" s="59">
        <v>-1309330</v>
      </c>
      <c r="L39" s="59">
        <v>310675896</v>
      </c>
      <c r="M39" s="59">
        <v>309191108</v>
      </c>
      <c r="N39" s="59">
        <v>-27392</v>
      </c>
      <c r="O39" s="59">
        <v>23643</v>
      </c>
      <c r="P39" s="59">
        <v>-4737</v>
      </c>
      <c r="Q39" s="59">
        <v>-8486</v>
      </c>
      <c r="R39" s="59">
        <v>0</v>
      </c>
      <c r="S39" s="59">
        <v>0</v>
      </c>
      <c r="T39" s="59">
        <v>0</v>
      </c>
      <c r="U39" s="59">
        <v>0</v>
      </c>
      <c r="V39" s="59">
        <v>303543168</v>
      </c>
      <c r="W39" s="59">
        <v>1137243926</v>
      </c>
      <c r="X39" s="59">
        <v>-833700758</v>
      </c>
      <c r="Y39" s="60">
        <v>-73.31</v>
      </c>
      <c r="Z39" s="61">
        <v>877089291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-252006872</v>
      </c>
      <c r="C42" s="18">
        <v>0</v>
      </c>
      <c r="D42" s="58">
        <v>-244083215</v>
      </c>
      <c r="E42" s="59">
        <v>-119208737</v>
      </c>
      <c r="F42" s="59">
        <v>-13216378</v>
      </c>
      <c r="G42" s="59">
        <v>-4799369</v>
      </c>
      <c r="H42" s="59">
        <v>-20741090</v>
      </c>
      <c r="I42" s="59">
        <v>-38756837</v>
      </c>
      <c r="J42" s="59">
        <v>-25673317</v>
      </c>
      <c r="K42" s="59">
        <v>-20951999</v>
      </c>
      <c r="L42" s="59">
        <v>-1323112</v>
      </c>
      <c r="M42" s="59">
        <v>-47948428</v>
      </c>
      <c r="N42" s="59">
        <v>-29293148</v>
      </c>
      <c r="O42" s="59">
        <v>-14576210</v>
      </c>
      <c r="P42" s="59">
        <v>-19144624</v>
      </c>
      <c r="Q42" s="59">
        <v>-63013982</v>
      </c>
      <c r="R42" s="59">
        <v>-12442928</v>
      </c>
      <c r="S42" s="59">
        <v>-14328064</v>
      </c>
      <c r="T42" s="59">
        <v>0</v>
      </c>
      <c r="U42" s="59">
        <v>-26770992</v>
      </c>
      <c r="V42" s="59">
        <v>-176490239</v>
      </c>
      <c r="W42" s="59">
        <v>-119208737</v>
      </c>
      <c r="X42" s="59">
        <v>-57281502</v>
      </c>
      <c r="Y42" s="60">
        <v>48.05</v>
      </c>
      <c r="Z42" s="61">
        <v>-119208737</v>
      </c>
    </row>
    <row r="43" spans="1:26" ht="12.75">
      <c r="A43" s="57" t="s">
        <v>59</v>
      </c>
      <c r="B43" s="18">
        <v>73675463</v>
      </c>
      <c r="C43" s="18">
        <v>0</v>
      </c>
      <c r="D43" s="58">
        <v>2469599</v>
      </c>
      <c r="E43" s="59">
        <v>0</v>
      </c>
      <c r="F43" s="59">
        <v>433961</v>
      </c>
      <c r="G43" s="59">
        <v>-185795</v>
      </c>
      <c r="H43" s="59">
        <v>-203321</v>
      </c>
      <c r="I43" s="59">
        <v>44845</v>
      </c>
      <c r="J43" s="59">
        <v>271355</v>
      </c>
      <c r="K43" s="59">
        <v>32787</v>
      </c>
      <c r="L43" s="59">
        <v>-13103653</v>
      </c>
      <c r="M43" s="59">
        <v>-12799511</v>
      </c>
      <c r="N43" s="59">
        <v>12979107</v>
      </c>
      <c r="O43" s="59">
        <v>16207</v>
      </c>
      <c r="P43" s="59">
        <v>109943</v>
      </c>
      <c r="Q43" s="59">
        <v>13105257</v>
      </c>
      <c r="R43" s="59">
        <v>-1886</v>
      </c>
      <c r="S43" s="59">
        <v>-107087</v>
      </c>
      <c r="T43" s="59">
        <v>90715</v>
      </c>
      <c r="U43" s="59">
        <v>-18258</v>
      </c>
      <c r="V43" s="59">
        <v>332333</v>
      </c>
      <c r="W43" s="59">
        <v>2469599</v>
      </c>
      <c r="X43" s="59">
        <v>-2137266</v>
      </c>
      <c r="Y43" s="60">
        <v>-86.54</v>
      </c>
      <c r="Z43" s="61">
        <v>0</v>
      </c>
    </row>
    <row r="44" spans="1:26" ht="12.75">
      <c r="A44" s="57" t="s">
        <v>60</v>
      </c>
      <c r="B44" s="18">
        <v>93655</v>
      </c>
      <c r="C44" s="18">
        <v>0</v>
      </c>
      <c r="D44" s="58">
        <v>-50204</v>
      </c>
      <c r="E44" s="59">
        <v>0</v>
      </c>
      <c r="F44" s="59">
        <v>-124083</v>
      </c>
      <c r="G44" s="59">
        <v>-35565</v>
      </c>
      <c r="H44" s="59">
        <v>-5132</v>
      </c>
      <c r="I44" s="59">
        <v>-164780</v>
      </c>
      <c r="J44" s="59">
        <v>4250</v>
      </c>
      <c r="K44" s="59">
        <v>-4988</v>
      </c>
      <c r="L44" s="59">
        <v>1946671</v>
      </c>
      <c r="M44" s="59">
        <v>1945933</v>
      </c>
      <c r="N44" s="59">
        <v>-1955727</v>
      </c>
      <c r="O44" s="59">
        <v>29758</v>
      </c>
      <c r="P44" s="59">
        <v>-18438</v>
      </c>
      <c r="Q44" s="59">
        <v>-1944407</v>
      </c>
      <c r="R44" s="59">
        <v>1463</v>
      </c>
      <c r="S44" s="59">
        <v>2962</v>
      </c>
      <c r="T44" s="59">
        <v>-4504</v>
      </c>
      <c r="U44" s="59">
        <v>-79</v>
      </c>
      <c r="V44" s="59">
        <v>-163333</v>
      </c>
      <c r="W44" s="59">
        <v>-50204</v>
      </c>
      <c r="X44" s="59">
        <v>-113129</v>
      </c>
      <c r="Y44" s="60">
        <v>225.34</v>
      </c>
      <c r="Z44" s="61">
        <v>0</v>
      </c>
    </row>
    <row r="45" spans="1:26" ht="12.75">
      <c r="A45" s="68" t="s">
        <v>61</v>
      </c>
      <c r="B45" s="21">
        <v>-174528071</v>
      </c>
      <c r="C45" s="21">
        <v>0</v>
      </c>
      <c r="D45" s="103">
        <v>-241124824</v>
      </c>
      <c r="E45" s="104">
        <v>-118669737</v>
      </c>
      <c r="F45" s="104">
        <v>-14565417</v>
      </c>
      <c r="G45" s="104">
        <f>+F45+G42+G43+G44+G83</f>
        <v>-20747726</v>
      </c>
      <c r="H45" s="104">
        <f>+G45+H42+H43+H44+H83</f>
        <v>-44188015</v>
      </c>
      <c r="I45" s="104">
        <f>+H45</f>
        <v>-44188015</v>
      </c>
      <c r="J45" s="104">
        <f>+H45+J42+J43+J44+J83</f>
        <v>-72333123</v>
      </c>
      <c r="K45" s="104">
        <f>+J45+K42+K43+K44+K83</f>
        <v>-94975873</v>
      </c>
      <c r="L45" s="104">
        <f>+K45+L42+L43+L44+L83</f>
        <v>-100949120</v>
      </c>
      <c r="M45" s="104">
        <f>+L45</f>
        <v>-100949120</v>
      </c>
      <c r="N45" s="104">
        <f>+L45+N42+N43+N44+N83</f>
        <v>-117410163</v>
      </c>
      <c r="O45" s="104">
        <f>+N45+O42+O43+O44+O83</f>
        <v>-132485499</v>
      </c>
      <c r="P45" s="104">
        <f>+O45+P42+P43+P44+P83</f>
        <v>-145991777</v>
      </c>
      <c r="Q45" s="104">
        <f>+P45</f>
        <v>-145991777</v>
      </c>
      <c r="R45" s="104">
        <f>+P45+R42+R43+R44+R83</f>
        <v>-159555219</v>
      </c>
      <c r="S45" s="104">
        <f>+R45+S42+S43+S44+S83</f>
        <v>-173870675</v>
      </c>
      <c r="T45" s="104">
        <f>+S45+T42+T43+T44+T83</f>
        <v>-173784464</v>
      </c>
      <c r="U45" s="104">
        <f>+T45</f>
        <v>-173784464</v>
      </c>
      <c r="V45" s="104">
        <f>+U45</f>
        <v>-173784464</v>
      </c>
      <c r="W45" s="104">
        <f>+W83+W42+W43+W44</f>
        <v>-116744425</v>
      </c>
      <c r="X45" s="104">
        <f>+V45-W45</f>
        <v>-57040039</v>
      </c>
      <c r="Y45" s="105">
        <f>+IF(W45&lt;&gt;0,+(X45/W45)*100,0)</f>
        <v>48.8588975447864</v>
      </c>
      <c r="Z45" s="106">
        <v>-118669737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101.21967054441707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101.21967054441707</v>
      </c>
      <c r="X59" s="10">
        <f t="shared" si="7"/>
        <v>0</v>
      </c>
      <c r="Y59" s="10">
        <f t="shared" si="7"/>
        <v>0</v>
      </c>
      <c r="Z59" s="11">
        <f t="shared" si="7"/>
        <v>101.21967054441707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105.76896063746698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105.76896063746698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106.541877436223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106.541877436223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146.65975058999447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163.20259377139533</v>
      </c>
      <c r="X63" s="13">
        <f t="shared" si="7"/>
        <v>0</v>
      </c>
      <c r="Y63" s="13">
        <f t="shared" si="7"/>
        <v>0</v>
      </c>
      <c r="Z63" s="14">
        <f t="shared" si="7"/>
        <v>146.65975058999447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99.98573290134644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151.63651843813366</v>
      </c>
      <c r="X64" s="13">
        <f t="shared" si="7"/>
        <v>0</v>
      </c>
      <c r="Y64" s="13">
        <f t="shared" si="7"/>
        <v>0</v>
      </c>
      <c r="Z64" s="14">
        <f t="shared" si="7"/>
        <v>99.98573290134644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17560030</v>
      </c>
      <c r="C68" s="18">
        <v>0</v>
      </c>
      <c r="D68" s="19">
        <v>22739700</v>
      </c>
      <c r="E68" s="20">
        <v>22465001</v>
      </c>
      <c r="F68" s="20">
        <v>21488166</v>
      </c>
      <c r="G68" s="20">
        <v>-2445735</v>
      </c>
      <c r="H68" s="20">
        <v>-203944</v>
      </c>
      <c r="I68" s="20">
        <v>18838487</v>
      </c>
      <c r="J68" s="20">
        <v>-14595</v>
      </c>
      <c r="K68" s="20">
        <v>-213316</v>
      </c>
      <c r="L68" s="20">
        <v>388375</v>
      </c>
      <c r="M68" s="20">
        <v>160464</v>
      </c>
      <c r="N68" s="20">
        <v>-7290</v>
      </c>
      <c r="O68" s="20">
        <v>12327</v>
      </c>
      <c r="P68" s="20">
        <v>6124</v>
      </c>
      <c r="Q68" s="20">
        <v>11161</v>
      </c>
      <c r="R68" s="20">
        <v>0</v>
      </c>
      <c r="S68" s="20">
        <v>0</v>
      </c>
      <c r="T68" s="20">
        <v>0</v>
      </c>
      <c r="U68" s="20">
        <v>0</v>
      </c>
      <c r="V68" s="20">
        <v>19010112</v>
      </c>
      <c r="W68" s="20">
        <v>22465001</v>
      </c>
      <c r="X68" s="20">
        <v>0</v>
      </c>
      <c r="Y68" s="19">
        <v>0</v>
      </c>
      <c r="Z68" s="22">
        <v>22465001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75931173</v>
      </c>
      <c r="C70" s="18">
        <v>0</v>
      </c>
      <c r="D70" s="19">
        <v>85857199</v>
      </c>
      <c r="E70" s="20">
        <v>74358299</v>
      </c>
      <c r="F70" s="20">
        <v>5083388</v>
      </c>
      <c r="G70" s="20">
        <v>5986117</v>
      </c>
      <c r="H70" s="20">
        <v>6109112</v>
      </c>
      <c r="I70" s="20">
        <v>17178617</v>
      </c>
      <c r="J70" s="20">
        <v>-16699592</v>
      </c>
      <c r="K70" s="20">
        <v>6546764</v>
      </c>
      <c r="L70" s="20">
        <v>6279160</v>
      </c>
      <c r="M70" s="20">
        <v>-3873668</v>
      </c>
      <c r="N70" s="20">
        <v>9199364</v>
      </c>
      <c r="O70" s="20">
        <v>7386316</v>
      </c>
      <c r="P70" s="20">
        <v>8420528</v>
      </c>
      <c r="Q70" s="20">
        <v>25006208</v>
      </c>
      <c r="R70" s="20">
        <v>7238831</v>
      </c>
      <c r="S70" s="20">
        <v>-1680209</v>
      </c>
      <c r="T70" s="20">
        <v>0</v>
      </c>
      <c r="U70" s="20">
        <v>5558622</v>
      </c>
      <c r="V70" s="20">
        <v>43869779</v>
      </c>
      <c r="W70" s="20">
        <v>78648000</v>
      </c>
      <c r="X70" s="20">
        <v>0</v>
      </c>
      <c r="Y70" s="19">
        <v>0</v>
      </c>
      <c r="Z70" s="22">
        <v>74358299</v>
      </c>
    </row>
    <row r="71" spans="1:26" ht="12.75" hidden="1">
      <c r="A71" s="38" t="s">
        <v>67</v>
      </c>
      <c r="B71" s="18">
        <v>18403294</v>
      </c>
      <c r="C71" s="18">
        <v>0</v>
      </c>
      <c r="D71" s="19">
        <v>17627125</v>
      </c>
      <c r="E71" s="20">
        <v>14648700</v>
      </c>
      <c r="F71" s="20">
        <v>1337632</v>
      </c>
      <c r="G71" s="20">
        <v>1311388</v>
      </c>
      <c r="H71" s="20">
        <v>366939</v>
      </c>
      <c r="I71" s="20">
        <v>3015959</v>
      </c>
      <c r="J71" s="20">
        <v>1369444</v>
      </c>
      <c r="K71" s="20">
        <v>1499971</v>
      </c>
      <c r="L71" s="20">
        <v>1431818</v>
      </c>
      <c r="M71" s="20">
        <v>4301233</v>
      </c>
      <c r="N71" s="20">
        <v>3017534</v>
      </c>
      <c r="O71" s="20">
        <v>1409162</v>
      </c>
      <c r="P71" s="20">
        <v>1613697</v>
      </c>
      <c r="Q71" s="20">
        <v>6040393</v>
      </c>
      <c r="R71" s="20">
        <v>1558764</v>
      </c>
      <c r="S71" s="20">
        <v>1260062</v>
      </c>
      <c r="T71" s="20">
        <v>0</v>
      </c>
      <c r="U71" s="20">
        <v>2818826</v>
      </c>
      <c r="V71" s="20">
        <v>16176411</v>
      </c>
      <c r="W71" s="20">
        <v>15607000</v>
      </c>
      <c r="X71" s="20">
        <v>0</v>
      </c>
      <c r="Y71" s="19">
        <v>0</v>
      </c>
      <c r="Z71" s="22">
        <v>14648700</v>
      </c>
    </row>
    <row r="72" spans="1:26" ht="12.75" hidden="1">
      <c r="A72" s="38" t="s">
        <v>68</v>
      </c>
      <c r="B72" s="18">
        <v>11520719</v>
      </c>
      <c r="C72" s="18">
        <v>0</v>
      </c>
      <c r="D72" s="19">
        <v>12240000</v>
      </c>
      <c r="E72" s="20">
        <v>8255162</v>
      </c>
      <c r="F72" s="20">
        <v>1025130</v>
      </c>
      <c r="G72" s="20">
        <v>1024916</v>
      </c>
      <c r="H72" s="20">
        <v>1011955</v>
      </c>
      <c r="I72" s="20">
        <v>3062001</v>
      </c>
      <c r="J72" s="20">
        <v>1018697</v>
      </c>
      <c r="K72" s="20">
        <v>1013535</v>
      </c>
      <c r="L72" s="20">
        <v>1012572</v>
      </c>
      <c r="M72" s="20">
        <v>3044804</v>
      </c>
      <c r="N72" s="20">
        <v>1014492</v>
      </c>
      <c r="O72" s="20">
        <v>1012387</v>
      </c>
      <c r="P72" s="20">
        <v>1027718</v>
      </c>
      <c r="Q72" s="20">
        <v>3054597</v>
      </c>
      <c r="R72" s="20">
        <v>1003645</v>
      </c>
      <c r="S72" s="20">
        <v>1013869</v>
      </c>
      <c r="T72" s="20">
        <v>0</v>
      </c>
      <c r="U72" s="20">
        <v>2017514</v>
      </c>
      <c r="V72" s="20">
        <v>11178916</v>
      </c>
      <c r="W72" s="20">
        <v>7418387</v>
      </c>
      <c r="X72" s="20">
        <v>0</v>
      </c>
      <c r="Y72" s="19">
        <v>0</v>
      </c>
      <c r="Z72" s="22">
        <v>8255162</v>
      </c>
    </row>
    <row r="73" spans="1:26" ht="12.75" hidden="1">
      <c r="A73" s="38" t="s">
        <v>69</v>
      </c>
      <c r="B73" s="18">
        <v>8479856</v>
      </c>
      <c r="C73" s="18">
        <v>0</v>
      </c>
      <c r="D73" s="19">
        <v>8916000</v>
      </c>
      <c r="E73" s="20">
        <v>8186668</v>
      </c>
      <c r="F73" s="20">
        <v>751266</v>
      </c>
      <c r="G73" s="20">
        <v>750724</v>
      </c>
      <c r="H73" s="20">
        <v>743001</v>
      </c>
      <c r="I73" s="20">
        <v>2244991</v>
      </c>
      <c r="J73" s="20">
        <v>749179</v>
      </c>
      <c r="K73" s="20">
        <v>792513</v>
      </c>
      <c r="L73" s="20">
        <v>756380</v>
      </c>
      <c r="M73" s="20">
        <v>2298072</v>
      </c>
      <c r="N73" s="20">
        <v>751434</v>
      </c>
      <c r="O73" s="20">
        <v>752839</v>
      </c>
      <c r="P73" s="20">
        <v>751278</v>
      </c>
      <c r="Q73" s="20">
        <v>2255551</v>
      </c>
      <c r="R73" s="20">
        <v>750352</v>
      </c>
      <c r="S73" s="20">
        <v>747287</v>
      </c>
      <c r="T73" s="20">
        <v>0</v>
      </c>
      <c r="U73" s="20">
        <v>1497639</v>
      </c>
      <c r="V73" s="20">
        <v>8296253</v>
      </c>
      <c r="W73" s="20">
        <v>5398106</v>
      </c>
      <c r="X73" s="20">
        <v>0</v>
      </c>
      <c r="Y73" s="19">
        <v>0</v>
      </c>
      <c r="Z73" s="22">
        <v>8186668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6165302</v>
      </c>
      <c r="C75" s="27">
        <v>0</v>
      </c>
      <c r="D75" s="28">
        <v>20737888</v>
      </c>
      <c r="E75" s="29">
        <v>12726113</v>
      </c>
      <c r="F75" s="29">
        <v>414480</v>
      </c>
      <c r="G75" s="29">
        <v>514549</v>
      </c>
      <c r="H75" s="29">
        <v>515946</v>
      </c>
      <c r="I75" s="29">
        <v>1444975</v>
      </c>
      <c r="J75" s="29">
        <v>672329</v>
      </c>
      <c r="K75" s="29">
        <v>632493</v>
      </c>
      <c r="L75" s="29">
        <v>617414</v>
      </c>
      <c r="M75" s="29">
        <v>1922236</v>
      </c>
      <c r="N75" s="29">
        <v>660827</v>
      </c>
      <c r="O75" s="29">
        <v>658193</v>
      </c>
      <c r="P75" s="29">
        <v>649319</v>
      </c>
      <c r="Q75" s="29">
        <v>1968339</v>
      </c>
      <c r="R75" s="29">
        <v>655431</v>
      </c>
      <c r="S75" s="29">
        <v>658605</v>
      </c>
      <c r="T75" s="29">
        <v>0</v>
      </c>
      <c r="U75" s="29">
        <v>1314036</v>
      </c>
      <c r="V75" s="29">
        <v>6649586</v>
      </c>
      <c r="W75" s="29">
        <v>20737788</v>
      </c>
      <c r="X75" s="29">
        <v>0</v>
      </c>
      <c r="Y75" s="28">
        <v>0</v>
      </c>
      <c r="Z75" s="30">
        <v>12726113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22739000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22739000</v>
      </c>
      <c r="X77" s="20">
        <v>0</v>
      </c>
      <c r="Y77" s="19">
        <v>0</v>
      </c>
      <c r="Z77" s="22">
        <v>22739000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78648000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78648000</v>
      </c>
      <c r="X79" s="20">
        <v>0</v>
      </c>
      <c r="Y79" s="19">
        <v>0</v>
      </c>
      <c r="Z79" s="22">
        <v>78648000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15607000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15607000</v>
      </c>
      <c r="X80" s="20">
        <v>0</v>
      </c>
      <c r="Y80" s="19">
        <v>0</v>
      </c>
      <c r="Z80" s="22">
        <v>15607000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12107000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12107000</v>
      </c>
      <c r="X81" s="20">
        <v>0</v>
      </c>
      <c r="Y81" s="19">
        <v>0</v>
      </c>
      <c r="Z81" s="22">
        <v>12107000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8185500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8185500</v>
      </c>
      <c r="X82" s="20">
        <v>0</v>
      </c>
      <c r="Y82" s="19">
        <v>0</v>
      </c>
      <c r="Z82" s="22">
        <v>8185500</v>
      </c>
    </row>
    <row r="83" spans="1:26" ht="12.75" hidden="1">
      <c r="A83" s="38"/>
      <c r="B83" s="18">
        <v>3709683</v>
      </c>
      <c r="C83" s="18"/>
      <c r="D83" s="19">
        <v>538996</v>
      </c>
      <c r="E83" s="20">
        <v>539000</v>
      </c>
      <c r="F83" s="20">
        <v>-1658917</v>
      </c>
      <c r="G83" s="20">
        <v>-1161580</v>
      </c>
      <c r="H83" s="20">
        <v>-2490746</v>
      </c>
      <c r="I83" s="20">
        <v>-1658917</v>
      </c>
      <c r="J83" s="20">
        <v>-2747396</v>
      </c>
      <c r="K83" s="20">
        <v>-1718550</v>
      </c>
      <c r="L83" s="20">
        <v>6506847</v>
      </c>
      <c r="M83" s="20">
        <v>-2747396</v>
      </c>
      <c r="N83" s="20">
        <v>1808725</v>
      </c>
      <c r="O83" s="20">
        <v>-545091</v>
      </c>
      <c r="P83" s="20">
        <v>5546841</v>
      </c>
      <c r="Q83" s="20">
        <v>1808725</v>
      </c>
      <c r="R83" s="20">
        <v>-1120091</v>
      </c>
      <c r="S83" s="20">
        <v>116733</v>
      </c>
      <c r="T83" s="20"/>
      <c r="U83" s="20">
        <v>-1120091</v>
      </c>
      <c r="V83" s="20">
        <v>-1658917</v>
      </c>
      <c r="W83" s="20">
        <v>44917</v>
      </c>
      <c r="X83" s="20"/>
      <c r="Y83" s="19"/>
      <c r="Z83" s="22">
        <v>539000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5892175</v>
      </c>
      <c r="C5" s="18">
        <v>0</v>
      </c>
      <c r="D5" s="58">
        <v>7540517</v>
      </c>
      <c r="E5" s="59">
        <v>9714517</v>
      </c>
      <c r="F5" s="59">
        <v>2798538</v>
      </c>
      <c r="G5" s="59">
        <v>49911</v>
      </c>
      <c r="H5" s="59">
        <v>52821</v>
      </c>
      <c r="I5" s="59">
        <v>2901270</v>
      </c>
      <c r="J5" s="59">
        <v>272037</v>
      </c>
      <c r="K5" s="59">
        <v>609290</v>
      </c>
      <c r="L5" s="59">
        <v>61785</v>
      </c>
      <c r="M5" s="59">
        <v>943112</v>
      </c>
      <c r="N5" s="59">
        <v>29493</v>
      </c>
      <c r="O5" s="59">
        <v>38425</v>
      </c>
      <c r="P5" s="59">
        <v>9152397</v>
      </c>
      <c r="Q5" s="59">
        <v>9220315</v>
      </c>
      <c r="R5" s="59">
        <v>65458</v>
      </c>
      <c r="S5" s="59">
        <v>65458</v>
      </c>
      <c r="T5" s="59">
        <v>0</v>
      </c>
      <c r="U5" s="59">
        <v>130916</v>
      </c>
      <c r="V5" s="59">
        <v>13195613</v>
      </c>
      <c r="W5" s="59">
        <v>9714517</v>
      </c>
      <c r="X5" s="59">
        <v>3481096</v>
      </c>
      <c r="Y5" s="60">
        <v>35.83</v>
      </c>
      <c r="Z5" s="61">
        <v>9714517</v>
      </c>
    </row>
    <row r="6" spans="1:26" ht="12.75">
      <c r="A6" s="57" t="s">
        <v>32</v>
      </c>
      <c r="B6" s="18">
        <v>8854647</v>
      </c>
      <c r="C6" s="18">
        <v>0</v>
      </c>
      <c r="D6" s="58">
        <v>7846823</v>
      </c>
      <c r="E6" s="59">
        <v>12835204</v>
      </c>
      <c r="F6" s="59">
        <v>16212</v>
      </c>
      <c r="G6" s="59">
        <v>825785</v>
      </c>
      <c r="H6" s="59">
        <v>949882</v>
      </c>
      <c r="I6" s="59">
        <v>1791879</v>
      </c>
      <c r="J6" s="59">
        <v>840835</v>
      </c>
      <c r="K6" s="59">
        <v>7423</v>
      </c>
      <c r="L6" s="59">
        <v>2016848</v>
      </c>
      <c r="M6" s="59">
        <v>2865106</v>
      </c>
      <c r="N6" s="59">
        <v>847490</v>
      </c>
      <c r="O6" s="59">
        <v>934146</v>
      </c>
      <c r="P6" s="59">
        <v>3769</v>
      </c>
      <c r="Q6" s="59">
        <v>1785405</v>
      </c>
      <c r="R6" s="59">
        <v>1577987</v>
      </c>
      <c r="S6" s="59">
        <v>32909781</v>
      </c>
      <c r="T6" s="59">
        <v>0</v>
      </c>
      <c r="U6" s="59">
        <v>34487768</v>
      </c>
      <c r="V6" s="59">
        <v>40930158</v>
      </c>
      <c r="W6" s="59">
        <v>12835204</v>
      </c>
      <c r="X6" s="59">
        <v>28094954</v>
      </c>
      <c r="Y6" s="60">
        <v>218.89</v>
      </c>
      <c r="Z6" s="61">
        <v>12835204</v>
      </c>
    </row>
    <row r="7" spans="1:26" ht="12.75">
      <c r="A7" s="57" t="s">
        <v>33</v>
      </c>
      <c r="B7" s="18">
        <v>150657</v>
      </c>
      <c r="C7" s="18">
        <v>0</v>
      </c>
      <c r="D7" s="58">
        <v>476523</v>
      </c>
      <c r="E7" s="59">
        <v>576523</v>
      </c>
      <c r="F7" s="59">
        <v>894</v>
      </c>
      <c r="G7" s="59">
        <v>574</v>
      </c>
      <c r="H7" s="59">
        <v>1414</v>
      </c>
      <c r="I7" s="59">
        <v>2882</v>
      </c>
      <c r="J7" s="59">
        <v>0</v>
      </c>
      <c r="K7" s="59">
        <v>102461</v>
      </c>
      <c r="L7" s="59">
        <v>9977</v>
      </c>
      <c r="M7" s="59">
        <v>112438</v>
      </c>
      <c r="N7" s="59">
        <v>2385</v>
      </c>
      <c r="O7" s="59">
        <v>12515</v>
      </c>
      <c r="P7" s="59">
        <v>5248</v>
      </c>
      <c r="Q7" s="59">
        <v>20148</v>
      </c>
      <c r="R7" s="59">
        <v>13470</v>
      </c>
      <c r="S7" s="59">
        <v>6803</v>
      </c>
      <c r="T7" s="59">
        <v>0</v>
      </c>
      <c r="U7" s="59">
        <v>20273</v>
      </c>
      <c r="V7" s="59">
        <v>155741</v>
      </c>
      <c r="W7" s="59">
        <v>576523</v>
      </c>
      <c r="X7" s="59">
        <v>-420782</v>
      </c>
      <c r="Y7" s="60">
        <v>-72.99</v>
      </c>
      <c r="Z7" s="61">
        <v>576523</v>
      </c>
    </row>
    <row r="8" spans="1:26" ht="12.75">
      <c r="A8" s="57" t="s">
        <v>34</v>
      </c>
      <c r="B8" s="18">
        <v>27314430</v>
      </c>
      <c r="C8" s="18">
        <v>0</v>
      </c>
      <c r="D8" s="58">
        <v>30115000</v>
      </c>
      <c r="E8" s="59">
        <v>30182000</v>
      </c>
      <c r="F8" s="59">
        <v>10563000</v>
      </c>
      <c r="G8" s="59">
        <v>2845084</v>
      </c>
      <c r="H8" s="59">
        <v>-68699</v>
      </c>
      <c r="I8" s="59">
        <v>13339385</v>
      </c>
      <c r="J8" s="59">
        <v>-115130</v>
      </c>
      <c r="K8" s="59">
        <v>120886</v>
      </c>
      <c r="L8" s="59">
        <v>6649027</v>
      </c>
      <c r="M8" s="59">
        <v>6654783</v>
      </c>
      <c r="N8" s="59">
        <v>-174957</v>
      </c>
      <c r="O8" s="59">
        <v>-129368</v>
      </c>
      <c r="P8" s="59">
        <v>6551798</v>
      </c>
      <c r="Q8" s="59">
        <v>6247473</v>
      </c>
      <c r="R8" s="59">
        <v>-122800</v>
      </c>
      <c r="S8" s="59">
        <v>37918</v>
      </c>
      <c r="T8" s="59">
        <v>0</v>
      </c>
      <c r="U8" s="59">
        <v>-84882</v>
      </c>
      <c r="V8" s="59">
        <v>26156759</v>
      </c>
      <c r="W8" s="59">
        <v>30182000</v>
      </c>
      <c r="X8" s="59">
        <v>-4025241</v>
      </c>
      <c r="Y8" s="60">
        <v>-13.34</v>
      </c>
      <c r="Z8" s="61">
        <v>30182000</v>
      </c>
    </row>
    <row r="9" spans="1:26" ht="12.75">
      <c r="A9" s="57" t="s">
        <v>35</v>
      </c>
      <c r="B9" s="18">
        <v>4943718</v>
      </c>
      <c r="C9" s="18">
        <v>0</v>
      </c>
      <c r="D9" s="58">
        <v>6056064</v>
      </c>
      <c r="E9" s="59">
        <v>9015614</v>
      </c>
      <c r="F9" s="59">
        <v>55361</v>
      </c>
      <c r="G9" s="59">
        <v>377172</v>
      </c>
      <c r="H9" s="59">
        <v>410424</v>
      </c>
      <c r="I9" s="59">
        <v>842957</v>
      </c>
      <c r="J9" s="59">
        <v>491896</v>
      </c>
      <c r="K9" s="59">
        <v>585585</v>
      </c>
      <c r="L9" s="59">
        <v>395675</v>
      </c>
      <c r="M9" s="59">
        <v>1473156</v>
      </c>
      <c r="N9" s="59">
        <v>472783</v>
      </c>
      <c r="O9" s="59">
        <v>439526</v>
      </c>
      <c r="P9" s="59">
        <v>434263</v>
      </c>
      <c r="Q9" s="59">
        <v>1346572</v>
      </c>
      <c r="R9" s="59">
        <v>405690</v>
      </c>
      <c r="S9" s="59">
        <v>42143</v>
      </c>
      <c r="T9" s="59">
        <v>0</v>
      </c>
      <c r="U9" s="59">
        <v>447833</v>
      </c>
      <c r="V9" s="59">
        <v>4110518</v>
      </c>
      <c r="W9" s="59">
        <v>9015614</v>
      </c>
      <c r="X9" s="59">
        <v>-4905096</v>
      </c>
      <c r="Y9" s="60">
        <v>-54.41</v>
      </c>
      <c r="Z9" s="61">
        <v>9015614</v>
      </c>
    </row>
    <row r="10" spans="1:26" ht="20.25">
      <c r="A10" s="62" t="s">
        <v>113</v>
      </c>
      <c r="B10" s="63">
        <f>SUM(B5:B9)</f>
        <v>47155627</v>
      </c>
      <c r="C10" s="63">
        <f>SUM(C5:C9)</f>
        <v>0</v>
      </c>
      <c r="D10" s="64">
        <f aca="true" t="shared" si="0" ref="D10:Z10">SUM(D5:D9)</f>
        <v>52034927</v>
      </c>
      <c r="E10" s="65">
        <f t="shared" si="0"/>
        <v>62323858</v>
      </c>
      <c r="F10" s="65">
        <f t="shared" si="0"/>
        <v>13434005</v>
      </c>
      <c r="G10" s="65">
        <f t="shared" si="0"/>
        <v>4098526</v>
      </c>
      <c r="H10" s="65">
        <f t="shared" si="0"/>
        <v>1345842</v>
      </c>
      <c r="I10" s="65">
        <f t="shared" si="0"/>
        <v>18878373</v>
      </c>
      <c r="J10" s="65">
        <f t="shared" si="0"/>
        <v>1489638</v>
      </c>
      <c r="K10" s="65">
        <f t="shared" si="0"/>
        <v>1425645</v>
      </c>
      <c r="L10" s="65">
        <f t="shared" si="0"/>
        <v>9133312</v>
      </c>
      <c r="M10" s="65">
        <f t="shared" si="0"/>
        <v>12048595</v>
      </c>
      <c r="N10" s="65">
        <f t="shared" si="0"/>
        <v>1177194</v>
      </c>
      <c r="O10" s="65">
        <f t="shared" si="0"/>
        <v>1295244</v>
      </c>
      <c r="P10" s="65">
        <f t="shared" si="0"/>
        <v>16147475</v>
      </c>
      <c r="Q10" s="65">
        <f t="shared" si="0"/>
        <v>18619913</v>
      </c>
      <c r="R10" s="65">
        <f t="shared" si="0"/>
        <v>1939805</v>
      </c>
      <c r="S10" s="65">
        <f t="shared" si="0"/>
        <v>33062103</v>
      </c>
      <c r="T10" s="65">
        <f t="shared" si="0"/>
        <v>0</v>
      </c>
      <c r="U10" s="65">
        <f t="shared" si="0"/>
        <v>35001908</v>
      </c>
      <c r="V10" s="65">
        <f t="shared" si="0"/>
        <v>84548789</v>
      </c>
      <c r="W10" s="65">
        <f t="shared" si="0"/>
        <v>62323858</v>
      </c>
      <c r="X10" s="65">
        <f t="shared" si="0"/>
        <v>22224931</v>
      </c>
      <c r="Y10" s="66">
        <f>+IF(W10&lt;&gt;0,(X10/W10)*100,0)</f>
        <v>35.6603902794336</v>
      </c>
      <c r="Z10" s="67">
        <f t="shared" si="0"/>
        <v>62323858</v>
      </c>
    </row>
    <row r="11" spans="1:26" ht="12.75">
      <c r="A11" s="57" t="s">
        <v>36</v>
      </c>
      <c r="B11" s="18">
        <v>32249979</v>
      </c>
      <c r="C11" s="18">
        <v>0</v>
      </c>
      <c r="D11" s="58">
        <v>30833419</v>
      </c>
      <c r="E11" s="59">
        <v>30867598</v>
      </c>
      <c r="F11" s="59">
        <v>2456269</v>
      </c>
      <c r="G11" s="59">
        <v>2587713</v>
      </c>
      <c r="H11" s="59">
        <v>2592820</v>
      </c>
      <c r="I11" s="59">
        <v>7636802</v>
      </c>
      <c r="J11" s="59">
        <v>2352104</v>
      </c>
      <c r="K11" s="59">
        <v>2578093</v>
      </c>
      <c r="L11" s="59">
        <v>0</v>
      </c>
      <c r="M11" s="59">
        <v>4930197</v>
      </c>
      <c r="N11" s="59">
        <v>5111516</v>
      </c>
      <c r="O11" s="59">
        <v>2356222</v>
      </c>
      <c r="P11" s="59">
        <v>2394984</v>
      </c>
      <c r="Q11" s="59">
        <v>9862722</v>
      </c>
      <c r="R11" s="59">
        <v>0</v>
      </c>
      <c r="S11" s="59">
        <v>4659620</v>
      </c>
      <c r="T11" s="59">
        <v>0</v>
      </c>
      <c r="U11" s="59">
        <v>4659620</v>
      </c>
      <c r="V11" s="59">
        <v>27089341</v>
      </c>
      <c r="W11" s="59">
        <v>30867598</v>
      </c>
      <c r="X11" s="59">
        <v>-3778257</v>
      </c>
      <c r="Y11" s="60">
        <v>-12.24</v>
      </c>
      <c r="Z11" s="61">
        <v>30867598</v>
      </c>
    </row>
    <row r="12" spans="1:26" ht="12.75">
      <c r="A12" s="57" t="s">
        <v>37</v>
      </c>
      <c r="B12" s="18">
        <v>3216860</v>
      </c>
      <c r="C12" s="18">
        <v>0</v>
      </c>
      <c r="D12" s="58">
        <v>2971614</v>
      </c>
      <c r="E12" s="59">
        <v>2942457</v>
      </c>
      <c r="F12" s="59">
        <v>231483</v>
      </c>
      <c r="G12" s="59">
        <v>231483</v>
      </c>
      <c r="H12" s="59">
        <v>256243</v>
      </c>
      <c r="I12" s="59">
        <v>719209</v>
      </c>
      <c r="J12" s="59">
        <v>232055</v>
      </c>
      <c r="K12" s="59">
        <v>241855</v>
      </c>
      <c r="L12" s="59">
        <v>0</v>
      </c>
      <c r="M12" s="59">
        <v>473910</v>
      </c>
      <c r="N12" s="59">
        <v>464109</v>
      </c>
      <c r="O12" s="59">
        <v>227404</v>
      </c>
      <c r="P12" s="59">
        <v>226209</v>
      </c>
      <c r="Q12" s="59">
        <v>917722</v>
      </c>
      <c r="R12" s="59">
        <v>0</v>
      </c>
      <c r="S12" s="59">
        <v>452417</v>
      </c>
      <c r="T12" s="59">
        <v>0</v>
      </c>
      <c r="U12" s="59">
        <v>452417</v>
      </c>
      <c r="V12" s="59">
        <v>2563258</v>
      </c>
      <c r="W12" s="59">
        <v>2942457</v>
      </c>
      <c r="X12" s="59">
        <v>-379199</v>
      </c>
      <c r="Y12" s="60">
        <v>-12.89</v>
      </c>
      <c r="Z12" s="61">
        <v>2942457</v>
      </c>
    </row>
    <row r="13" spans="1:26" ht="12.75">
      <c r="A13" s="57" t="s">
        <v>114</v>
      </c>
      <c r="B13" s="18">
        <v>9762417</v>
      </c>
      <c r="C13" s="18">
        <v>0</v>
      </c>
      <c r="D13" s="58">
        <v>4835180</v>
      </c>
      <c r="E13" s="59">
        <v>4835180</v>
      </c>
      <c r="F13" s="59">
        <v>0</v>
      </c>
      <c r="G13" s="59">
        <v>12742</v>
      </c>
      <c r="H13" s="59">
        <v>10933</v>
      </c>
      <c r="I13" s="59">
        <v>23675</v>
      </c>
      <c r="J13" s="59">
        <v>10933</v>
      </c>
      <c r="K13" s="59">
        <v>10933</v>
      </c>
      <c r="L13" s="59">
        <v>0</v>
      </c>
      <c r="M13" s="59">
        <v>21866</v>
      </c>
      <c r="N13" s="59">
        <v>22912</v>
      </c>
      <c r="O13" s="59">
        <v>0</v>
      </c>
      <c r="P13" s="59">
        <v>0</v>
      </c>
      <c r="Q13" s="59">
        <v>22912</v>
      </c>
      <c r="R13" s="59">
        <v>0</v>
      </c>
      <c r="S13" s="59">
        <v>0</v>
      </c>
      <c r="T13" s="59">
        <v>0</v>
      </c>
      <c r="U13" s="59">
        <v>0</v>
      </c>
      <c r="V13" s="59">
        <v>68453</v>
      </c>
      <c r="W13" s="59">
        <v>4835180</v>
      </c>
      <c r="X13" s="59">
        <v>-4766727</v>
      </c>
      <c r="Y13" s="60">
        <v>-98.58</v>
      </c>
      <c r="Z13" s="61">
        <v>4835180</v>
      </c>
    </row>
    <row r="14" spans="1:26" ht="12.75">
      <c r="A14" s="57" t="s">
        <v>38</v>
      </c>
      <c r="B14" s="18">
        <v>596735</v>
      </c>
      <c r="C14" s="18">
        <v>0</v>
      </c>
      <c r="D14" s="58">
        <v>120000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2048465</v>
      </c>
      <c r="C15" s="18">
        <v>0</v>
      </c>
      <c r="D15" s="58">
        <v>2035896</v>
      </c>
      <c r="E15" s="59">
        <v>2275896</v>
      </c>
      <c r="F15" s="59">
        <v>183122</v>
      </c>
      <c r="G15" s="59">
        <v>-154583</v>
      </c>
      <c r="H15" s="59">
        <v>17568</v>
      </c>
      <c r="I15" s="59">
        <v>46107</v>
      </c>
      <c r="J15" s="59">
        <v>139437</v>
      </c>
      <c r="K15" s="59">
        <v>50427</v>
      </c>
      <c r="L15" s="59">
        <v>0</v>
      </c>
      <c r="M15" s="59">
        <v>189864</v>
      </c>
      <c r="N15" s="59">
        <v>123907</v>
      </c>
      <c r="O15" s="59">
        <v>-65398</v>
      </c>
      <c r="P15" s="59">
        <v>16537</v>
      </c>
      <c r="Q15" s="59">
        <v>75046</v>
      </c>
      <c r="R15" s="59">
        <v>0</v>
      </c>
      <c r="S15" s="59">
        <v>-633</v>
      </c>
      <c r="T15" s="59">
        <v>0</v>
      </c>
      <c r="U15" s="59">
        <v>-633</v>
      </c>
      <c r="V15" s="59">
        <v>310384</v>
      </c>
      <c r="W15" s="59">
        <v>2275896</v>
      </c>
      <c r="X15" s="59">
        <v>-1965512</v>
      </c>
      <c r="Y15" s="60">
        <v>-86.36</v>
      </c>
      <c r="Z15" s="61">
        <v>2275896</v>
      </c>
    </row>
    <row r="16" spans="1:26" ht="12.75">
      <c r="A16" s="57" t="s">
        <v>34</v>
      </c>
      <c r="B16" s="18">
        <v>-792857</v>
      </c>
      <c r="C16" s="18">
        <v>0</v>
      </c>
      <c r="D16" s="58">
        <v>1309675</v>
      </c>
      <c r="E16" s="59">
        <v>707510</v>
      </c>
      <c r="F16" s="59">
        <v>190971</v>
      </c>
      <c r="G16" s="59">
        <v>0</v>
      </c>
      <c r="H16" s="59">
        <v>0</v>
      </c>
      <c r="I16" s="59">
        <v>190971</v>
      </c>
      <c r="J16" s="59">
        <v>0</v>
      </c>
      <c r="K16" s="59">
        <v>0</v>
      </c>
      <c r="L16" s="59">
        <v>0</v>
      </c>
      <c r="M16" s="59">
        <v>0</v>
      </c>
      <c r="N16" s="59">
        <v>368911</v>
      </c>
      <c r="O16" s="59">
        <v>187605</v>
      </c>
      <c r="P16" s="59">
        <v>66597</v>
      </c>
      <c r="Q16" s="59">
        <v>623113</v>
      </c>
      <c r="R16" s="59">
        <v>0</v>
      </c>
      <c r="S16" s="59">
        <v>0</v>
      </c>
      <c r="T16" s="59">
        <v>0</v>
      </c>
      <c r="U16" s="59">
        <v>0</v>
      </c>
      <c r="V16" s="59">
        <v>814084</v>
      </c>
      <c r="W16" s="59">
        <v>707510</v>
      </c>
      <c r="X16" s="59">
        <v>106574</v>
      </c>
      <c r="Y16" s="60">
        <v>15.06</v>
      </c>
      <c r="Z16" s="61">
        <v>707510</v>
      </c>
    </row>
    <row r="17" spans="1:26" ht="12.75">
      <c r="A17" s="57" t="s">
        <v>40</v>
      </c>
      <c r="B17" s="18">
        <v>15775950</v>
      </c>
      <c r="C17" s="18">
        <v>0</v>
      </c>
      <c r="D17" s="58">
        <v>21255406</v>
      </c>
      <c r="E17" s="59">
        <v>19413363</v>
      </c>
      <c r="F17" s="59">
        <v>134993</v>
      </c>
      <c r="G17" s="59">
        <v>235785</v>
      </c>
      <c r="H17" s="59">
        <v>1255918</v>
      </c>
      <c r="I17" s="59">
        <v>1626696</v>
      </c>
      <c r="J17" s="59">
        <v>1164849</v>
      </c>
      <c r="K17" s="59">
        <v>129681</v>
      </c>
      <c r="L17" s="59">
        <v>266632</v>
      </c>
      <c r="M17" s="59">
        <v>1561162</v>
      </c>
      <c r="N17" s="59">
        <v>746993</v>
      </c>
      <c r="O17" s="59">
        <v>-1047712</v>
      </c>
      <c r="P17" s="59">
        <v>705932</v>
      </c>
      <c r="Q17" s="59">
        <v>405213</v>
      </c>
      <c r="R17" s="59">
        <v>26086</v>
      </c>
      <c r="S17" s="59">
        <v>559005</v>
      </c>
      <c r="T17" s="59">
        <v>0</v>
      </c>
      <c r="U17" s="59">
        <v>585091</v>
      </c>
      <c r="V17" s="59">
        <v>4178162</v>
      </c>
      <c r="W17" s="59">
        <v>19413363</v>
      </c>
      <c r="X17" s="59">
        <v>-15235201</v>
      </c>
      <c r="Y17" s="60">
        <v>-78.48</v>
      </c>
      <c r="Z17" s="61">
        <v>19413363</v>
      </c>
    </row>
    <row r="18" spans="1:26" ht="12.75">
      <c r="A18" s="68" t="s">
        <v>41</v>
      </c>
      <c r="B18" s="69">
        <f>SUM(B11:B17)</f>
        <v>62857549</v>
      </c>
      <c r="C18" s="69">
        <f>SUM(C11:C17)</f>
        <v>0</v>
      </c>
      <c r="D18" s="70">
        <f aca="true" t="shared" si="1" ref="D18:Z18">SUM(D11:D17)</f>
        <v>63361190</v>
      </c>
      <c r="E18" s="71">
        <f t="shared" si="1"/>
        <v>61042004</v>
      </c>
      <c r="F18" s="71">
        <f t="shared" si="1"/>
        <v>3196838</v>
      </c>
      <c r="G18" s="71">
        <f t="shared" si="1"/>
        <v>2913140</v>
      </c>
      <c r="H18" s="71">
        <f t="shared" si="1"/>
        <v>4133482</v>
      </c>
      <c r="I18" s="71">
        <f t="shared" si="1"/>
        <v>10243460</v>
      </c>
      <c r="J18" s="71">
        <f t="shared" si="1"/>
        <v>3899378</v>
      </c>
      <c r="K18" s="71">
        <f t="shared" si="1"/>
        <v>3010989</v>
      </c>
      <c r="L18" s="71">
        <f t="shared" si="1"/>
        <v>266632</v>
      </c>
      <c r="M18" s="71">
        <f t="shared" si="1"/>
        <v>7176999</v>
      </c>
      <c r="N18" s="71">
        <f t="shared" si="1"/>
        <v>6838348</v>
      </c>
      <c r="O18" s="71">
        <f t="shared" si="1"/>
        <v>1658121</v>
      </c>
      <c r="P18" s="71">
        <f t="shared" si="1"/>
        <v>3410259</v>
      </c>
      <c r="Q18" s="71">
        <f t="shared" si="1"/>
        <v>11906728</v>
      </c>
      <c r="R18" s="71">
        <f t="shared" si="1"/>
        <v>26086</v>
      </c>
      <c r="S18" s="71">
        <f t="shared" si="1"/>
        <v>5670409</v>
      </c>
      <c r="T18" s="71">
        <f t="shared" si="1"/>
        <v>0</v>
      </c>
      <c r="U18" s="71">
        <f t="shared" si="1"/>
        <v>5696495</v>
      </c>
      <c r="V18" s="71">
        <f t="shared" si="1"/>
        <v>35023682</v>
      </c>
      <c r="W18" s="71">
        <f t="shared" si="1"/>
        <v>61042004</v>
      </c>
      <c r="X18" s="71">
        <f t="shared" si="1"/>
        <v>-26018322</v>
      </c>
      <c r="Y18" s="66">
        <f>+IF(W18&lt;&gt;0,(X18/W18)*100,0)</f>
        <v>-42.623636668285</v>
      </c>
      <c r="Z18" s="72">
        <f t="shared" si="1"/>
        <v>61042004</v>
      </c>
    </row>
    <row r="19" spans="1:26" ht="12.75">
      <c r="A19" s="68" t="s">
        <v>42</v>
      </c>
      <c r="B19" s="73">
        <f>+B10-B18</f>
        <v>-15701922</v>
      </c>
      <c r="C19" s="73">
        <f>+C10-C18</f>
        <v>0</v>
      </c>
      <c r="D19" s="74">
        <f aca="true" t="shared" si="2" ref="D19:Z19">+D10-D18</f>
        <v>-11326263</v>
      </c>
      <c r="E19" s="75">
        <f t="shared" si="2"/>
        <v>1281854</v>
      </c>
      <c r="F19" s="75">
        <f t="shared" si="2"/>
        <v>10237167</v>
      </c>
      <c r="G19" s="75">
        <f t="shared" si="2"/>
        <v>1185386</v>
      </c>
      <c r="H19" s="75">
        <f t="shared" si="2"/>
        <v>-2787640</v>
      </c>
      <c r="I19" s="75">
        <f t="shared" si="2"/>
        <v>8634913</v>
      </c>
      <c r="J19" s="75">
        <f t="shared" si="2"/>
        <v>-2409740</v>
      </c>
      <c r="K19" s="75">
        <f t="shared" si="2"/>
        <v>-1585344</v>
      </c>
      <c r="L19" s="75">
        <f t="shared" si="2"/>
        <v>8866680</v>
      </c>
      <c r="M19" s="75">
        <f t="shared" si="2"/>
        <v>4871596</v>
      </c>
      <c r="N19" s="75">
        <f t="shared" si="2"/>
        <v>-5661154</v>
      </c>
      <c r="O19" s="75">
        <f t="shared" si="2"/>
        <v>-362877</v>
      </c>
      <c r="P19" s="75">
        <f t="shared" si="2"/>
        <v>12737216</v>
      </c>
      <c r="Q19" s="75">
        <f t="shared" si="2"/>
        <v>6713185</v>
      </c>
      <c r="R19" s="75">
        <f t="shared" si="2"/>
        <v>1913719</v>
      </c>
      <c r="S19" s="75">
        <f t="shared" si="2"/>
        <v>27391694</v>
      </c>
      <c r="T19" s="75">
        <f t="shared" si="2"/>
        <v>0</v>
      </c>
      <c r="U19" s="75">
        <f t="shared" si="2"/>
        <v>29305413</v>
      </c>
      <c r="V19" s="75">
        <f t="shared" si="2"/>
        <v>49525107</v>
      </c>
      <c r="W19" s="75">
        <f>IF(E10=E18,0,W10-W18)</f>
        <v>1281854</v>
      </c>
      <c r="X19" s="75">
        <f t="shared" si="2"/>
        <v>48243253</v>
      </c>
      <c r="Y19" s="76">
        <f>+IF(W19&lt;&gt;0,(X19/W19)*100,0)</f>
        <v>3763.5528695155613</v>
      </c>
      <c r="Z19" s="77">
        <f t="shared" si="2"/>
        <v>1281854</v>
      </c>
    </row>
    <row r="20" spans="1:26" ht="20.25">
      <c r="A20" s="78" t="s">
        <v>43</v>
      </c>
      <c r="B20" s="79">
        <v>19067000</v>
      </c>
      <c r="C20" s="79">
        <v>0</v>
      </c>
      <c r="D20" s="80">
        <v>15191000</v>
      </c>
      <c r="E20" s="81">
        <v>15191000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3191000</v>
      </c>
      <c r="P20" s="81">
        <v>1500000</v>
      </c>
      <c r="Q20" s="81">
        <v>4691000</v>
      </c>
      <c r="R20" s="81">
        <v>0</v>
      </c>
      <c r="S20" s="81">
        <v>0</v>
      </c>
      <c r="T20" s="81">
        <v>0</v>
      </c>
      <c r="U20" s="81">
        <v>0</v>
      </c>
      <c r="V20" s="81">
        <v>4691000</v>
      </c>
      <c r="W20" s="81">
        <v>15191000</v>
      </c>
      <c r="X20" s="81">
        <v>-10500000</v>
      </c>
      <c r="Y20" s="82">
        <v>-69.12</v>
      </c>
      <c r="Z20" s="83">
        <v>15191000</v>
      </c>
    </row>
    <row r="21" spans="1:26" ht="41.25">
      <c r="A21" s="84" t="s">
        <v>115</v>
      </c>
      <c r="B21" s="85">
        <v>5000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3370078</v>
      </c>
      <c r="C22" s="91">
        <f>SUM(C19:C21)</f>
        <v>0</v>
      </c>
      <c r="D22" s="92">
        <f aca="true" t="shared" si="3" ref="D22:Z22">SUM(D19:D21)</f>
        <v>3864737</v>
      </c>
      <c r="E22" s="93">
        <f t="shared" si="3"/>
        <v>16472854</v>
      </c>
      <c r="F22" s="93">
        <f t="shared" si="3"/>
        <v>10237167</v>
      </c>
      <c r="G22" s="93">
        <f t="shared" si="3"/>
        <v>1185386</v>
      </c>
      <c r="H22" s="93">
        <f t="shared" si="3"/>
        <v>-2787640</v>
      </c>
      <c r="I22" s="93">
        <f t="shared" si="3"/>
        <v>8634913</v>
      </c>
      <c r="J22" s="93">
        <f t="shared" si="3"/>
        <v>-2409740</v>
      </c>
      <c r="K22" s="93">
        <f t="shared" si="3"/>
        <v>-1585344</v>
      </c>
      <c r="L22" s="93">
        <f t="shared" si="3"/>
        <v>8866680</v>
      </c>
      <c r="M22" s="93">
        <f t="shared" si="3"/>
        <v>4871596</v>
      </c>
      <c r="N22" s="93">
        <f t="shared" si="3"/>
        <v>-5661154</v>
      </c>
      <c r="O22" s="93">
        <f t="shared" si="3"/>
        <v>2828123</v>
      </c>
      <c r="P22" s="93">
        <f t="shared" si="3"/>
        <v>14237216</v>
      </c>
      <c r="Q22" s="93">
        <f t="shared" si="3"/>
        <v>11404185</v>
      </c>
      <c r="R22" s="93">
        <f t="shared" si="3"/>
        <v>1913719</v>
      </c>
      <c r="S22" s="93">
        <f t="shared" si="3"/>
        <v>27391694</v>
      </c>
      <c r="T22" s="93">
        <f t="shared" si="3"/>
        <v>0</v>
      </c>
      <c r="U22" s="93">
        <f t="shared" si="3"/>
        <v>29305413</v>
      </c>
      <c r="V22" s="93">
        <f t="shared" si="3"/>
        <v>54216107</v>
      </c>
      <c r="W22" s="93">
        <f t="shared" si="3"/>
        <v>16472854</v>
      </c>
      <c r="X22" s="93">
        <f t="shared" si="3"/>
        <v>37743253</v>
      </c>
      <c r="Y22" s="94">
        <f>+IF(W22&lt;&gt;0,(X22/W22)*100,0)</f>
        <v>229.12394537097214</v>
      </c>
      <c r="Z22" s="95">
        <f t="shared" si="3"/>
        <v>16472854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3370078</v>
      </c>
      <c r="C24" s="73">
        <f>SUM(C22:C23)</f>
        <v>0</v>
      </c>
      <c r="D24" s="74">
        <f aca="true" t="shared" si="4" ref="D24:Z24">SUM(D22:D23)</f>
        <v>3864737</v>
      </c>
      <c r="E24" s="75">
        <f t="shared" si="4"/>
        <v>16472854</v>
      </c>
      <c r="F24" s="75">
        <f t="shared" si="4"/>
        <v>10237167</v>
      </c>
      <c r="G24" s="75">
        <f t="shared" si="4"/>
        <v>1185386</v>
      </c>
      <c r="H24" s="75">
        <f t="shared" si="4"/>
        <v>-2787640</v>
      </c>
      <c r="I24" s="75">
        <f t="shared" si="4"/>
        <v>8634913</v>
      </c>
      <c r="J24" s="75">
        <f t="shared" si="4"/>
        <v>-2409740</v>
      </c>
      <c r="K24" s="75">
        <f t="shared" si="4"/>
        <v>-1585344</v>
      </c>
      <c r="L24" s="75">
        <f t="shared" si="4"/>
        <v>8866680</v>
      </c>
      <c r="M24" s="75">
        <f t="shared" si="4"/>
        <v>4871596</v>
      </c>
      <c r="N24" s="75">
        <f t="shared" si="4"/>
        <v>-5661154</v>
      </c>
      <c r="O24" s="75">
        <f t="shared" si="4"/>
        <v>2828123</v>
      </c>
      <c r="P24" s="75">
        <f t="shared" si="4"/>
        <v>14237216</v>
      </c>
      <c r="Q24" s="75">
        <f t="shared" si="4"/>
        <v>11404185</v>
      </c>
      <c r="R24" s="75">
        <f t="shared" si="4"/>
        <v>1913719</v>
      </c>
      <c r="S24" s="75">
        <f t="shared" si="4"/>
        <v>27391694</v>
      </c>
      <c r="T24" s="75">
        <f t="shared" si="4"/>
        <v>0</v>
      </c>
      <c r="U24" s="75">
        <f t="shared" si="4"/>
        <v>29305413</v>
      </c>
      <c r="V24" s="75">
        <f t="shared" si="4"/>
        <v>54216107</v>
      </c>
      <c r="W24" s="75">
        <f t="shared" si="4"/>
        <v>16472854</v>
      </c>
      <c r="X24" s="75">
        <f t="shared" si="4"/>
        <v>37743253</v>
      </c>
      <c r="Y24" s="76">
        <f>+IF(W24&lt;&gt;0,(X24/W24)*100,0)</f>
        <v>229.12394537097214</v>
      </c>
      <c r="Z24" s="77">
        <f t="shared" si="4"/>
        <v>16472854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17308428</v>
      </c>
      <c r="C27" s="21">
        <v>0</v>
      </c>
      <c r="D27" s="103">
        <v>15691000</v>
      </c>
      <c r="E27" s="104">
        <v>18091000</v>
      </c>
      <c r="F27" s="104">
        <v>1263772</v>
      </c>
      <c r="G27" s="104">
        <v>0</v>
      </c>
      <c r="H27" s="104">
        <v>1790230</v>
      </c>
      <c r="I27" s="104">
        <v>3054002</v>
      </c>
      <c r="J27" s="104">
        <v>1161149</v>
      </c>
      <c r="K27" s="104">
        <v>956522</v>
      </c>
      <c r="L27" s="104">
        <v>0</v>
      </c>
      <c r="M27" s="104">
        <v>2117671</v>
      </c>
      <c r="N27" s="104">
        <v>357978</v>
      </c>
      <c r="O27" s="104">
        <v>-2505105</v>
      </c>
      <c r="P27" s="104">
        <v>644276</v>
      </c>
      <c r="Q27" s="104">
        <v>-1502851</v>
      </c>
      <c r="R27" s="104">
        <v>0</v>
      </c>
      <c r="S27" s="104">
        <v>0</v>
      </c>
      <c r="T27" s="104">
        <v>0</v>
      </c>
      <c r="U27" s="104">
        <v>0</v>
      </c>
      <c r="V27" s="104">
        <v>3668822</v>
      </c>
      <c r="W27" s="104">
        <v>18091000</v>
      </c>
      <c r="X27" s="104">
        <v>-14422178</v>
      </c>
      <c r="Y27" s="105">
        <v>-79.72</v>
      </c>
      <c r="Z27" s="106">
        <v>18091000</v>
      </c>
    </row>
    <row r="28" spans="1:26" ht="12.75">
      <c r="A28" s="107" t="s">
        <v>47</v>
      </c>
      <c r="B28" s="18">
        <v>15028097</v>
      </c>
      <c r="C28" s="18">
        <v>0</v>
      </c>
      <c r="D28" s="58">
        <v>15691000</v>
      </c>
      <c r="E28" s="59">
        <v>16091000</v>
      </c>
      <c r="F28" s="59">
        <v>1263772</v>
      </c>
      <c r="G28" s="59">
        <v>0</v>
      </c>
      <c r="H28" s="59">
        <v>1790230</v>
      </c>
      <c r="I28" s="59">
        <v>3054002</v>
      </c>
      <c r="J28" s="59">
        <v>1161149</v>
      </c>
      <c r="K28" s="59">
        <v>956522</v>
      </c>
      <c r="L28" s="59">
        <v>0</v>
      </c>
      <c r="M28" s="59">
        <v>2117671</v>
      </c>
      <c r="N28" s="59">
        <v>357978</v>
      </c>
      <c r="O28" s="59">
        <v>-2505105</v>
      </c>
      <c r="P28" s="59">
        <v>644276</v>
      </c>
      <c r="Q28" s="59">
        <v>-1502851</v>
      </c>
      <c r="R28" s="59">
        <v>0</v>
      </c>
      <c r="S28" s="59">
        <v>0</v>
      </c>
      <c r="T28" s="59">
        <v>0</v>
      </c>
      <c r="U28" s="59">
        <v>0</v>
      </c>
      <c r="V28" s="59">
        <v>3668822</v>
      </c>
      <c r="W28" s="59">
        <v>16091000</v>
      </c>
      <c r="X28" s="59">
        <v>-12422178</v>
      </c>
      <c r="Y28" s="60">
        <v>-77.2</v>
      </c>
      <c r="Z28" s="61">
        <v>16091000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2000000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2000000</v>
      </c>
      <c r="X31" s="59">
        <v>-2000000</v>
      </c>
      <c r="Y31" s="60">
        <v>-100</v>
      </c>
      <c r="Z31" s="61">
        <v>2000000</v>
      </c>
    </row>
    <row r="32" spans="1:26" ht="12.75">
      <c r="A32" s="68" t="s">
        <v>50</v>
      </c>
      <c r="B32" s="21">
        <f>SUM(B28:B31)</f>
        <v>15028097</v>
      </c>
      <c r="C32" s="21">
        <f>SUM(C28:C31)</f>
        <v>0</v>
      </c>
      <c r="D32" s="103">
        <f aca="true" t="shared" si="5" ref="D32:Z32">SUM(D28:D31)</f>
        <v>15691000</v>
      </c>
      <c r="E32" s="104">
        <f t="shared" si="5"/>
        <v>18091000</v>
      </c>
      <c r="F32" s="104">
        <f t="shared" si="5"/>
        <v>1263772</v>
      </c>
      <c r="G32" s="104">
        <f t="shared" si="5"/>
        <v>0</v>
      </c>
      <c r="H32" s="104">
        <f t="shared" si="5"/>
        <v>1790230</v>
      </c>
      <c r="I32" s="104">
        <f t="shared" si="5"/>
        <v>3054002</v>
      </c>
      <c r="J32" s="104">
        <f t="shared" si="5"/>
        <v>1161149</v>
      </c>
      <c r="K32" s="104">
        <f t="shared" si="5"/>
        <v>956522</v>
      </c>
      <c r="L32" s="104">
        <f t="shared" si="5"/>
        <v>0</v>
      </c>
      <c r="M32" s="104">
        <f t="shared" si="5"/>
        <v>2117671</v>
      </c>
      <c r="N32" s="104">
        <f t="shared" si="5"/>
        <v>357978</v>
      </c>
      <c r="O32" s="104">
        <f t="shared" si="5"/>
        <v>-2505105</v>
      </c>
      <c r="P32" s="104">
        <f t="shared" si="5"/>
        <v>644276</v>
      </c>
      <c r="Q32" s="104">
        <f t="shared" si="5"/>
        <v>-1502851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3668822</v>
      </c>
      <c r="W32" s="104">
        <f t="shared" si="5"/>
        <v>18091000</v>
      </c>
      <c r="X32" s="104">
        <f t="shared" si="5"/>
        <v>-14422178</v>
      </c>
      <c r="Y32" s="105">
        <f>+IF(W32&lt;&gt;0,(X32/W32)*100,0)</f>
        <v>-79.72018130562158</v>
      </c>
      <c r="Z32" s="106">
        <f t="shared" si="5"/>
        <v>18091000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6410856</v>
      </c>
      <c r="C35" s="18">
        <v>0</v>
      </c>
      <c r="D35" s="58">
        <v>49304261</v>
      </c>
      <c r="E35" s="59">
        <v>104398094</v>
      </c>
      <c r="F35" s="59">
        <v>10871525</v>
      </c>
      <c r="G35" s="59">
        <v>4076268</v>
      </c>
      <c r="H35" s="59">
        <v>-8330443</v>
      </c>
      <c r="I35" s="59">
        <v>6617350</v>
      </c>
      <c r="J35" s="59">
        <v>-2431278</v>
      </c>
      <c r="K35" s="59">
        <v>375848</v>
      </c>
      <c r="L35" s="59">
        <v>9101889</v>
      </c>
      <c r="M35" s="59">
        <v>7046459</v>
      </c>
      <c r="N35" s="59">
        <v>-4762240</v>
      </c>
      <c r="O35" s="59">
        <v>-1090881</v>
      </c>
      <c r="P35" s="59">
        <v>7453825</v>
      </c>
      <c r="Q35" s="59">
        <v>1600704</v>
      </c>
      <c r="R35" s="59">
        <v>2066513</v>
      </c>
      <c r="S35" s="59">
        <v>37564549</v>
      </c>
      <c r="T35" s="59">
        <v>0</v>
      </c>
      <c r="U35" s="59">
        <v>39631062</v>
      </c>
      <c r="V35" s="59">
        <v>54895575</v>
      </c>
      <c r="W35" s="59">
        <v>54188370</v>
      </c>
      <c r="X35" s="59">
        <v>707205</v>
      </c>
      <c r="Y35" s="60">
        <v>1.31</v>
      </c>
      <c r="Z35" s="61">
        <v>104398094</v>
      </c>
    </row>
    <row r="36" spans="1:26" ht="12.75">
      <c r="A36" s="57" t="s">
        <v>53</v>
      </c>
      <c r="B36" s="18">
        <v>8765997</v>
      </c>
      <c r="C36" s="18">
        <v>0</v>
      </c>
      <c r="D36" s="58">
        <v>10735820</v>
      </c>
      <c r="E36" s="59">
        <v>195003820</v>
      </c>
      <c r="F36" s="59">
        <v>1263772</v>
      </c>
      <c r="G36" s="59">
        <v>0</v>
      </c>
      <c r="H36" s="59">
        <v>1790230</v>
      </c>
      <c r="I36" s="59">
        <v>3054002</v>
      </c>
      <c r="J36" s="59">
        <v>1161149</v>
      </c>
      <c r="K36" s="59">
        <v>956522</v>
      </c>
      <c r="L36" s="59">
        <v>0</v>
      </c>
      <c r="M36" s="59">
        <v>2117671</v>
      </c>
      <c r="N36" s="59">
        <v>357978</v>
      </c>
      <c r="O36" s="59">
        <v>-2504491</v>
      </c>
      <c r="P36" s="59">
        <v>644276</v>
      </c>
      <c r="Q36" s="59">
        <v>-1502237</v>
      </c>
      <c r="R36" s="59">
        <v>614</v>
      </c>
      <c r="S36" s="59">
        <v>0</v>
      </c>
      <c r="T36" s="59">
        <v>0</v>
      </c>
      <c r="U36" s="59">
        <v>614</v>
      </c>
      <c r="V36" s="59">
        <v>3670050</v>
      </c>
      <c r="W36" s="59">
        <v>13255820</v>
      </c>
      <c r="X36" s="59">
        <v>-9585770</v>
      </c>
      <c r="Y36" s="60">
        <v>-72.31</v>
      </c>
      <c r="Z36" s="61">
        <v>195003820</v>
      </c>
    </row>
    <row r="37" spans="1:26" ht="12.75">
      <c r="A37" s="57" t="s">
        <v>54</v>
      </c>
      <c r="B37" s="18">
        <v>10435916</v>
      </c>
      <c r="C37" s="18">
        <v>0</v>
      </c>
      <c r="D37" s="58">
        <v>56175344</v>
      </c>
      <c r="E37" s="59">
        <v>83109336</v>
      </c>
      <c r="F37" s="59">
        <v>1898125</v>
      </c>
      <c r="G37" s="59">
        <v>2890882</v>
      </c>
      <c r="H37" s="59">
        <v>-3752575</v>
      </c>
      <c r="I37" s="59">
        <v>1036432</v>
      </c>
      <c r="J37" s="59">
        <v>1139601</v>
      </c>
      <c r="K37" s="59">
        <v>2917709</v>
      </c>
      <c r="L37" s="59">
        <v>235209</v>
      </c>
      <c r="M37" s="59">
        <v>4292519</v>
      </c>
      <c r="N37" s="59">
        <v>1256890</v>
      </c>
      <c r="O37" s="59">
        <v>-6423500</v>
      </c>
      <c r="P37" s="59">
        <v>-6139115</v>
      </c>
      <c r="Q37" s="59">
        <v>-11305725</v>
      </c>
      <c r="R37" s="59">
        <v>153410</v>
      </c>
      <c r="S37" s="59">
        <v>10172857</v>
      </c>
      <c r="T37" s="59">
        <v>0</v>
      </c>
      <c r="U37" s="59">
        <v>10326267</v>
      </c>
      <c r="V37" s="59">
        <v>4349493</v>
      </c>
      <c r="W37" s="59">
        <v>50971336</v>
      </c>
      <c r="X37" s="59">
        <v>-46621843</v>
      </c>
      <c r="Y37" s="60">
        <v>-91.47</v>
      </c>
      <c r="Z37" s="61">
        <v>83109336</v>
      </c>
    </row>
    <row r="38" spans="1:26" ht="12.75">
      <c r="A38" s="57" t="s">
        <v>55</v>
      </c>
      <c r="B38" s="18">
        <v>-698729</v>
      </c>
      <c r="C38" s="18">
        <v>0</v>
      </c>
      <c r="D38" s="58">
        <v>0</v>
      </c>
      <c r="E38" s="59">
        <v>7365000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7365000</v>
      </c>
    </row>
    <row r="39" spans="1:26" ht="12.75">
      <c r="A39" s="57" t="s">
        <v>56</v>
      </c>
      <c r="B39" s="18">
        <v>2069581</v>
      </c>
      <c r="C39" s="18">
        <v>0</v>
      </c>
      <c r="D39" s="58">
        <v>0</v>
      </c>
      <c r="E39" s="59">
        <v>192454724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192454724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-45596234</v>
      </c>
      <c r="C42" s="18">
        <v>0</v>
      </c>
      <c r="D42" s="58">
        <v>-2336476</v>
      </c>
      <c r="E42" s="59">
        <v>15429369</v>
      </c>
      <c r="F42" s="59">
        <v>-3171196</v>
      </c>
      <c r="G42" s="59">
        <v>-2885398</v>
      </c>
      <c r="H42" s="59">
        <v>-4108549</v>
      </c>
      <c r="I42" s="59">
        <v>-10165143</v>
      </c>
      <c r="J42" s="59">
        <v>-3888445</v>
      </c>
      <c r="K42" s="59">
        <v>-2971056</v>
      </c>
      <c r="L42" s="59">
        <v>-249547</v>
      </c>
      <c r="M42" s="59">
        <v>-7109048</v>
      </c>
      <c r="N42" s="59">
        <v>-6800436</v>
      </c>
      <c r="O42" s="59">
        <v>-1658121</v>
      </c>
      <c r="P42" s="59">
        <v>-3354259</v>
      </c>
      <c r="Q42" s="59">
        <v>-11812816</v>
      </c>
      <c r="R42" s="59">
        <v>-26086</v>
      </c>
      <c r="S42" s="59">
        <v>-5653409</v>
      </c>
      <c r="T42" s="59">
        <v>0</v>
      </c>
      <c r="U42" s="59">
        <v>-5679495</v>
      </c>
      <c r="V42" s="59">
        <v>-34766502</v>
      </c>
      <c r="W42" s="59">
        <v>15429369</v>
      </c>
      <c r="X42" s="59">
        <v>-50195871</v>
      </c>
      <c r="Y42" s="60">
        <v>-325.33</v>
      </c>
      <c r="Z42" s="61">
        <v>15429369</v>
      </c>
    </row>
    <row r="43" spans="1:26" ht="12.75">
      <c r="A43" s="57" t="s">
        <v>59</v>
      </c>
      <c r="B43" s="18">
        <v>-1174138</v>
      </c>
      <c r="C43" s="18">
        <v>0</v>
      </c>
      <c r="D43" s="58">
        <v>-14516862</v>
      </c>
      <c r="E43" s="59">
        <v>-16916862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-16916862</v>
      </c>
      <c r="X43" s="59">
        <v>16916862</v>
      </c>
      <c r="Y43" s="60">
        <v>-100</v>
      </c>
      <c r="Z43" s="61">
        <v>-16916862</v>
      </c>
    </row>
    <row r="44" spans="1:26" ht="12.75">
      <c r="A44" s="57" t="s">
        <v>60</v>
      </c>
      <c r="B44" s="18">
        <v>4764</v>
      </c>
      <c r="C44" s="18">
        <v>0</v>
      </c>
      <c r="D44" s="58">
        <v>-4764</v>
      </c>
      <c r="E44" s="59">
        <v>95000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-4764</v>
      </c>
      <c r="X44" s="59">
        <v>4764</v>
      </c>
      <c r="Y44" s="60">
        <v>-100</v>
      </c>
      <c r="Z44" s="61">
        <v>95000</v>
      </c>
    </row>
    <row r="45" spans="1:26" ht="12.75">
      <c r="A45" s="68" t="s">
        <v>61</v>
      </c>
      <c r="B45" s="21">
        <v>-46765608</v>
      </c>
      <c r="C45" s="21">
        <v>0</v>
      </c>
      <c r="D45" s="103">
        <v>-16858102</v>
      </c>
      <c r="E45" s="104">
        <v>501231</v>
      </c>
      <c r="F45" s="104">
        <v>-3171196</v>
      </c>
      <c r="G45" s="104">
        <f>+F45+G42+G43+G44+G83</f>
        <v>-6056594</v>
      </c>
      <c r="H45" s="104">
        <f>+G45+H42+H43+H44+H83</f>
        <v>-10165143</v>
      </c>
      <c r="I45" s="104">
        <f>+H45</f>
        <v>-10165143</v>
      </c>
      <c r="J45" s="104">
        <f>+H45+J42+J43+J44+J83</f>
        <v>-14053588</v>
      </c>
      <c r="K45" s="104">
        <f>+J45+K42+K43+K44+K83</f>
        <v>-17024644</v>
      </c>
      <c r="L45" s="104">
        <f>+K45+L42+L43+L44+L83</f>
        <v>-17274191</v>
      </c>
      <c r="M45" s="104">
        <f>+L45</f>
        <v>-17274191</v>
      </c>
      <c r="N45" s="104">
        <f>+L45+N42+N43+N44+N83</f>
        <v>-24074627</v>
      </c>
      <c r="O45" s="104">
        <f>+N45+O42+O43+O44+O83</f>
        <v>-25732748</v>
      </c>
      <c r="P45" s="104">
        <f>+O45+P42+P43+P44+P83</f>
        <v>-29087007</v>
      </c>
      <c r="Q45" s="104">
        <f>+P45</f>
        <v>-29087007</v>
      </c>
      <c r="R45" s="104">
        <f>+P45+R42+R43+R44+R83</f>
        <v>-29113093</v>
      </c>
      <c r="S45" s="104">
        <f>+R45+S42+S43+S44+S83</f>
        <v>-34766502</v>
      </c>
      <c r="T45" s="104">
        <f>+S45+T42+T43+T44+T83</f>
        <v>-34766502</v>
      </c>
      <c r="U45" s="104">
        <f>+T45</f>
        <v>-34766502</v>
      </c>
      <c r="V45" s="104">
        <f>+U45</f>
        <v>-34766502</v>
      </c>
      <c r="W45" s="104">
        <f>+W83+W42+W43+W44</f>
        <v>-1492257</v>
      </c>
      <c r="X45" s="104">
        <f>+V45-W45</f>
        <v>-33274245</v>
      </c>
      <c r="Y45" s="105">
        <f>+IF(W45&lt;&gt;0,+(X45/W45)*100,0)</f>
        <v>2229.7931924594754</v>
      </c>
      <c r="Z45" s="106">
        <v>501231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49.22795441090895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49.22795441090895</v>
      </c>
      <c r="X59" s="10">
        <f t="shared" si="7"/>
        <v>0</v>
      </c>
      <c r="Y59" s="10">
        <f t="shared" si="7"/>
        <v>0</v>
      </c>
      <c r="Z59" s="11">
        <f t="shared" si="7"/>
        <v>49.22795441090895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0.060608237003857084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0.21280615558724256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0.7132109801069616</v>
      </c>
      <c r="E64" s="13">
        <f t="shared" si="7"/>
        <v>191.23440571631022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191.23440571631022</v>
      </c>
      <c r="X64" s="13">
        <f t="shared" si="7"/>
        <v>0</v>
      </c>
      <c r="Y64" s="13">
        <f t="shared" si="7"/>
        <v>0</v>
      </c>
      <c r="Z64" s="14">
        <f t="shared" si="7"/>
        <v>191.23440571631022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-50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-50</v>
      </c>
      <c r="X66" s="16">
        <f t="shared" si="7"/>
        <v>0</v>
      </c>
      <c r="Y66" s="16">
        <f t="shared" si="7"/>
        <v>0</v>
      </c>
      <c r="Z66" s="17">
        <f t="shared" si="7"/>
        <v>-50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5892175</v>
      </c>
      <c r="C68" s="18">
        <v>0</v>
      </c>
      <c r="D68" s="19">
        <v>7540517</v>
      </c>
      <c r="E68" s="20">
        <v>9714517</v>
      </c>
      <c r="F68" s="20">
        <v>2798538</v>
      </c>
      <c r="G68" s="20">
        <v>49911</v>
      </c>
      <c r="H68" s="20">
        <v>52821</v>
      </c>
      <c r="I68" s="20">
        <v>2901270</v>
      </c>
      <c r="J68" s="20">
        <v>272037</v>
      </c>
      <c r="K68" s="20">
        <v>609290</v>
      </c>
      <c r="L68" s="20">
        <v>61785</v>
      </c>
      <c r="M68" s="20">
        <v>943112</v>
      </c>
      <c r="N68" s="20">
        <v>29493</v>
      </c>
      <c r="O68" s="20">
        <v>38425</v>
      </c>
      <c r="P68" s="20">
        <v>9152397</v>
      </c>
      <c r="Q68" s="20">
        <v>9220315</v>
      </c>
      <c r="R68" s="20">
        <v>65458</v>
      </c>
      <c r="S68" s="20">
        <v>65458</v>
      </c>
      <c r="T68" s="20">
        <v>0</v>
      </c>
      <c r="U68" s="20">
        <v>130916</v>
      </c>
      <c r="V68" s="20">
        <v>13195613</v>
      </c>
      <c r="W68" s="20">
        <v>9714517</v>
      </c>
      <c r="X68" s="20">
        <v>0</v>
      </c>
      <c r="Y68" s="19">
        <v>0</v>
      </c>
      <c r="Z68" s="22">
        <v>9714517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4093503</v>
      </c>
      <c r="C71" s="18">
        <v>0</v>
      </c>
      <c r="D71" s="19">
        <v>5221819</v>
      </c>
      <c r="E71" s="20">
        <v>6906846</v>
      </c>
      <c r="F71" s="20">
        <v>720</v>
      </c>
      <c r="G71" s="20">
        <v>321633</v>
      </c>
      <c r="H71" s="20">
        <v>445079</v>
      </c>
      <c r="I71" s="20">
        <v>767432</v>
      </c>
      <c r="J71" s="20">
        <v>342655</v>
      </c>
      <c r="K71" s="20">
        <v>-3621</v>
      </c>
      <c r="L71" s="20">
        <v>975543</v>
      </c>
      <c r="M71" s="20">
        <v>1314577</v>
      </c>
      <c r="N71" s="20">
        <v>311572</v>
      </c>
      <c r="O71" s="20">
        <v>408331</v>
      </c>
      <c r="P71" s="20">
        <v>873</v>
      </c>
      <c r="Q71" s="20">
        <v>720776</v>
      </c>
      <c r="R71" s="20">
        <v>663832</v>
      </c>
      <c r="S71" s="20">
        <v>32490500</v>
      </c>
      <c r="T71" s="20">
        <v>0</v>
      </c>
      <c r="U71" s="20">
        <v>33154332</v>
      </c>
      <c r="V71" s="20">
        <v>35957117</v>
      </c>
      <c r="W71" s="20">
        <v>6906846</v>
      </c>
      <c r="X71" s="20">
        <v>0</v>
      </c>
      <c r="Y71" s="19">
        <v>0</v>
      </c>
      <c r="Z71" s="22">
        <v>6906846</v>
      </c>
    </row>
    <row r="72" spans="1:26" ht="12.75" hidden="1">
      <c r="A72" s="38" t="s">
        <v>68</v>
      </c>
      <c r="B72" s="18">
        <v>2127758</v>
      </c>
      <c r="C72" s="18">
        <v>0</v>
      </c>
      <c r="D72" s="19">
        <v>1128953</v>
      </c>
      <c r="E72" s="20">
        <v>2738888</v>
      </c>
      <c r="F72" s="20">
        <v>14714</v>
      </c>
      <c r="G72" s="20">
        <v>223595</v>
      </c>
      <c r="H72" s="20">
        <v>223544</v>
      </c>
      <c r="I72" s="20">
        <v>461853</v>
      </c>
      <c r="J72" s="20">
        <v>215571</v>
      </c>
      <c r="K72" s="20">
        <v>11044</v>
      </c>
      <c r="L72" s="20">
        <v>446799</v>
      </c>
      <c r="M72" s="20">
        <v>673414</v>
      </c>
      <c r="N72" s="20">
        <v>237602</v>
      </c>
      <c r="O72" s="20">
        <v>229207</v>
      </c>
      <c r="P72" s="20">
        <v>2896</v>
      </c>
      <c r="Q72" s="20">
        <v>469705</v>
      </c>
      <c r="R72" s="20">
        <v>372320</v>
      </c>
      <c r="S72" s="20">
        <v>173055</v>
      </c>
      <c r="T72" s="20">
        <v>0</v>
      </c>
      <c r="U72" s="20">
        <v>545375</v>
      </c>
      <c r="V72" s="20">
        <v>2150347</v>
      </c>
      <c r="W72" s="20">
        <v>2738888</v>
      </c>
      <c r="X72" s="20">
        <v>0</v>
      </c>
      <c r="Y72" s="19">
        <v>0</v>
      </c>
      <c r="Z72" s="22">
        <v>2738888</v>
      </c>
    </row>
    <row r="73" spans="1:26" ht="12.75" hidden="1">
      <c r="A73" s="38" t="s">
        <v>69</v>
      </c>
      <c r="B73" s="18">
        <v>2633386</v>
      </c>
      <c r="C73" s="18">
        <v>0</v>
      </c>
      <c r="D73" s="19">
        <v>1496051</v>
      </c>
      <c r="E73" s="20">
        <v>3189470</v>
      </c>
      <c r="F73" s="20">
        <v>778</v>
      </c>
      <c r="G73" s="20">
        <v>280557</v>
      </c>
      <c r="H73" s="20">
        <v>281259</v>
      </c>
      <c r="I73" s="20">
        <v>562594</v>
      </c>
      <c r="J73" s="20">
        <v>282609</v>
      </c>
      <c r="K73" s="20">
        <v>0</v>
      </c>
      <c r="L73" s="20">
        <v>594506</v>
      </c>
      <c r="M73" s="20">
        <v>877115</v>
      </c>
      <c r="N73" s="20">
        <v>298316</v>
      </c>
      <c r="O73" s="20">
        <v>296608</v>
      </c>
      <c r="P73" s="20">
        <v>0</v>
      </c>
      <c r="Q73" s="20">
        <v>594924</v>
      </c>
      <c r="R73" s="20">
        <v>541835</v>
      </c>
      <c r="S73" s="20">
        <v>246226</v>
      </c>
      <c r="T73" s="20">
        <v>0</v>
      </c>
      <c r="U73" s="20">
        <v>788061</v>
      </c>
      <c r="V73" s="20">
        <v>2822694</v>
      </c>
      <c r="W73" s="20">
        <v>3189470</v>
      </c>
      <c r="X73" s="20">
        <v>0</v>
      </c>
      <c r="Y73" s="19">
        <v>0</v>
      </c>
      <c r="Z73" s="22">
        <v>3189470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3867656</v>
      </c>
      <c r="C75" s="27">
        <v>0</v>
      </c>
      <c r="D75" s="28">
        <v>1156628</v>
      </c>
      <c r="E75" s="29">
        <v>1156628</v>
      </c>
      <c r="F75" s="29">
        <v>39</v>
      </c>
      <c r="G75" s="29">
        <v>335083</v>
      </c>
      <c r="H75" s="29">
        <v>340477</v>
      </c>
      <c r="I75" s="29">
        <v>675599</v>
      </c>
      <c r="J75" s="29">
        <v>342107</v>
      </c>
      <c r="K75" s="29">
        <v>344930</v>
      </c>
      <c r="L75" s="29">
        <v>351089</v>
      </c>
      <c r="M75" s="29">
        <v>1038126</v>
      </c>
      <c r="N75" s="29">
        <v>356583</v>
      </c>
      <c r="O75" s="29">
        <v>365289</v>
      </c>
      <c r="P75" s="29">
        <v>371361</v>
      </c>
      <c r="Q75" s="29">
        <v>1093233</v>
      </c>
      <c r="R75" s="29">
        <v>371665</v>
      </c>
      <c r="S75" s="29">
        <v>326</v>
      </c>
      <c r="T75" s="29">
        <v>0</v>
      </c>
      <c r="U75" s="29">
        <v>371991</v>
      </c>
      <c r="V75" s="29">
        <v>3178949</v>
      </c>
      <c r="W75" s="29">
        <v>1156628</v>
      </c>
      <c r="X75" s="29">
        <v>0</v>
      </c>
      <c r="Y75" s="28">
        <v>0</v>
      </c>
      <c r="Z75" s="30">
        <v>1156628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4782258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4782258</v>
      </c>
      <c r="X77" s="20">
        <v>0</v>
      </c>
      <c r="Y77" s="19">
        <v>0</v>
      </c>
      <c r="Z77" s="22">
        <v>4782258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2481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4528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10670</v>
      </c>
      <c r="E82" s="20">
        <v>6099364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6099364</v>
      </c>
      <c r="X82" s="20">
        <v>0</v>
      </c>
      <c r="Y82" s="19">
        <v>0</v>
      </c>
      <c r="Z82" s="22">
        <v>6099364</v>
      </c>
    </row>
    <row r="83" spans="1:26" ht="12.75" hidden="1">
      <c r="A83" s="38"/>
      <c r="B83" s="18"/>
      <c r="C83" s="18"/>
      <c r="D83" s="19"/>
      <c r="E83" s="20">
        <v>1893724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1893724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-578314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-578314</v>
      </c>
      <c r="X84" s="29">
        <v>0</v>
      </c>
      <c r="Y84" s="28">
        <v>0</v>
      </c>
      <c r="Z84" s="30">
        <v>-578314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27421401</v>
      </c>
      <c r="C5" s="18">
        <v>0</v>
      </c>
      <c r="D5" s="58">
        <v>80000175</v>
      </c>
      <c r="E5" s="59">
        <v>80000175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58913032</v>
      </c>
      <c r="O5" s="59">
        <v>2350</v>
      </c>
      <c r="P5" s="59">
        <v>-439212</v>
      </c>
      <c r="Q5" s="59">
        <v>58476170</v>
      </c>
      <c r="R5" s="59">
        <v>-5183</v>
      </c>
      <c r="S5" s="59">
        <v>58487500</v>
      </c>
      <c r="T5" s="59">
        <v>0</v>
      </c>
      <c r="U5" s="59">
        <v>58482317</v>
      </c>
      <c r="V5" s="59">
        <v>116958487</v>
      </c>
      <c r="W5" s="59">
        <v>80000175</v>
      </c>
      <c r="X5" s="59">
        <v>36958312</v>
      </c>
      <c r="Y5" s="60">
        <v>46.2</v>
      </c>
      <c r="Z5" s="61">
        <v>80000175</v>
      </c>
    </row>
    <row r="6" spans="1:26" ht="12.75">
      <c r="A6" s="57" t="s">
        <v>32</v>
      </c>
      <c r="B6" s="18">
        <v>97428124</v>
      </c>
      <c r="C6" s="18">
        <v>0</v>
      </c>
      <c r="D6" s="58">
        <v>109756159</v>
      </c>
      <c r="E6" s="59">
        <v>117719103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55686791</v>
      </c>
      <c r="O6" s="59">
        <v>8723122</v>
      </c>
      <c r="P6" s="59">
        <v>7698881</v>
      </c>
      <c r="Q6" s="59">
        <v>72108794</v>
      </c>
      <c r="R6" s="59">
        <v>-1186696</v>
      </c>
      <c r="S6" s="59">
        <v>87635548</v>
      </c>
      <c r="T6" s="59">
        <v>0</v>
      </c>
      <c r="U6" s="59">
        <v>86448852</v>
      </c>
      <c r="V6" s="59">
        <v>158557646</v>
      </c>
      <c r="W6" s="59">
        <v>117719103</v>
      </c>
      <c r="X6" s="59">
        <v>40838543</v>
      </c>
      <c r="Y6" s="60">
        <v>34.69</v>
      </c>
      <c r="Z6" s="61">
        <v>117719103</v>
      </c>
    </row>
    <row r="7" spans="1:26" ht="12.75">
      <c r="A7" s="57" t="s">
        <v>33</v>
      </c>
      <c r="B7" s="18">
        <v>1130716</v>
      </c>
      <c r="C7" s="18">
        <v>0</v>
      </c>
      <c r="D7" s="58">
        <v>692700</v>
      </c>
      <c r="E7" s="59">
        <v>692700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13331</v>
      </c>
      <c r="O7" s="59">
        <v>930</v>
      </c>
      <c r="P7" s="59">
        <v>297</v>
      </c>
      <c r="Q7" s="59">
        <v>14558</v>
      </c>
      <c r="R7" s="59">
        <v>1387579</v>
      </c>
      <c r="S7" s="59">
        <v>16969</v>
      </c>
      <c r="T7" s="59">
        <v>0</v>
      </c>
      <c r="U7" s="59">
        <v>1404548</v>
      </c>
      <c r="V7" s="59">
        <v>1419106</v>
      </c>
      <c r="W7" s="59">
        <v>692700</v>
      </c>
      <c r="X7" s="59">
        <v>726406</v>
      </c>
      <c r="Y7" s="60">
        <v>104.87</v>
      </c>
      <c r="Z7" s="61">
        <v>692700</v>
      </c>
    </row>
    <row r="8" spans="1:26" ht="12.75">
      <c r="A8" s="57" t="s">
        <v>34</v>
      </c>
      <c r="B8" s="18">
        <v>42243683</v>
      </c>
      <c r="C8" s="18">
        <v>0</v>
      </c>
      <c r="D8" s="58">
        <v>48090360</v>
      </c>
      <c r="E8" s="59">
        <v>48090360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24019463</v>
      </c>
      <c r="O8" s="59">
        <v>0</v>
      </c>
      <c r="P8" s="59">
        <v>9760000</v>
      </c>
      <c r="Q8" s="59">
        <v>33779463</v>
      </c>
      <c r="R8" s="59">
        <v>0</v>
      </c>
      <c r="S8" s="59">
        <v>33779463</v>
      </c>
      <c r="T8" s="59">
        <v>0</v>
      </c>
      <c r="U8" s="59">
        <v>33779463</v>
      </c>
      <c r="V8" s="59">
        <v>67558926</v>
      </c>
      <c r="W8" s="59">
        <v>48090360</v>
      </c>
      <c r="X8" s="59">
        <v>19468566</v>
      </c>
      <c r="Y8" s="60">
        <v>40.48</v>
      </c>
      <c r="Z8" s="61">
        <v>48090360</v>
      </c>
    </row>
    <row r="9" spans="1:26" ht="12.75">
      <c r="A9" s="57" t="s">
        <v>35</v>
      </c>
      <c r="B9" s="18">
        <v>3407307</v>
      </c>
      <c r="C9" s="18">
        <v>0</v>
      </c>
      <c r="D9" s="58">
        <v>26858542</v>
      </c>
      <c r="E9" s="59">
        <v>27756622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3322018</v>
      </c>
      <c r="O9" s="59">
        <v>394674</v>
      </c>
      <c r="P9" s="59">
        <v>515734</v>
      </c>
      <c r="Q9" s="59">
        <v>4232426</v>
      </c>
      <c r="R9" s="59">
        <v>11371919</v>
      </c>
      <c r="S9" s="59">
        <v>4725835</v>
      </c>
      <c r="T9" s="59">
        <v>0</v>
      </c>
      <c r="U9" s="59">
        <v>16097754</v>
      </c>
      <c r="V9" s="59">
        <v>20330180</v>
      </c>
      <c r="W9" s="59">
        <v>27756622</v>
      </c>
      <c r="X9" s="59">
        <v>-7426442</v>
      </c>
      <c r="Y9" s="60">
        <v>-26.76</v>
      </c>
      <c r="Z9" s="61">
        <v>27756622</v>
      </c>
    </row>
    <row r="10" spans="1:26" ht="20.25">
      <c r="A10" s="62" t="s">
        <v>113</v>
      </c>
      <c r="B10" s="63">
        <f>SUM(B5:B9)</f>
        <v>171631231</v>
      </c>
      <c r="C10" s="63">
        <f>SUM(C5:C9)</f>
        <v>0</v>
      </c>
      <c r="D10" s="64">
        <f aca="true" t="shared" si="0" ref="D10:Z10">SUM(D5:D9)</f>
        <v>265397936</v>
      </c>
      <c r="E10" s="65">
        <f t="shared" si="0"/>
        <v>274258960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141954635</v>
      </c>
      <c r="O10" s="65">
        <f t="shared" si="0"/>
        <v>9121076</v>
      </c>
      <c r="P10" s="65">
        <f t="shared" si="0"/>
        <v>17535700</v>
      </c>
      <c r="Q10" s="65">
        <f t="shared" si="0"/>
        <v>168611411</v>
      </c>
      <c r="R10" s="65">
        <f t="shared" si="0"/>
        <v>11567619</v>
      </c>
      <c r="S10" s="65">
        <f t="shared" si="0"/>
        <v>184645315</v>
      </c>
      <c r="T10" s="65">
        <f t="shared" si="0"/>
        <v>0</v>
      </c>
      <c r="U10" s="65">
        <f t="shared" si="0"/>
        <v>196212934</v>
      </c>
      <c r="V10" s="65">
        <f t="shared" si="0"/>
        <v>364824345</v>
      </c>
      <c r="W10" s="65">
        <f t="shared" si="0"/>
        <v>274258960</v>
      </c>
      <c r="X10" s="65">
        <f t="shared" si="0"/>
        <v>90565385</v>
      </c>
      <c r="Y10" s="66">
        <f>+IF(W10&lt;&gt;0,(X10/W10)*100,0)</f>
        <v>33.02185095429517</v>
      </c>
      <c r="Z10" s="67">
        <f t="shared" si="0"/>
        <v>274258960</v>
      </c>
    </row>
    <row r="11" spans="1:26" ht="12.75">
      <c r="A11" s="57" t="s">
        <v>36</v>
      </c>
      <c r="B11" s="18">
        <v>72890576</v>
      </c>
      <c r="C11" s="18">
        <v>0</v>
      </c>
      <c r="D11" s="58">
        <v>92351357</v>
      </c>
      <c r="E11" s="59">
        <v>80028199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43469962</v>
      </c>
      <c r="O11" s="59">
        <v>6357892</v>
      </c>
      <c r="P11" s="59">
        <v>5970298</v>
      </c>
      <c r="Q11" s="59">
        <v>55798152</v>
      </c>
      <c r="R11" s="59">
        <v>5178871</v>
      </c>
      <c r="S11" s="59">
        <v>67860594</v>
      </c>
      <c r="T11" s="59">
        <v>0</v>
      </c>
      <c r="U11" s="59">
        <v>73039465</v>
      </c>
      <c r="V11" s="59">
        <v>128837617</v>
      </c>
      <c r="W11" s="59">
        <v>80028199</v>
      </c>
      <c r="X11" s="59">
        <v>48809418</v>
      </c>
      <c r="Y11" s="60">
        <v>60.99</v>
      </c>
      <c r="Z11" s="61">
        <v>80028199</v>
      </c>
    </row>
    <row r="12" spans="1:26" ht="12.75">
      <c r="A12" s="57" t="s">
        <v>37</v>
      </c>
      <c r="B12" s="18">
        <v>5517384</v>
      </c>
      <c r="C12" s="18">
        <v>0</v>
      </c>
      <c r="D12" s="58">
        <v>5756152</v>
      </c>
      <c r="E12" s="59">
        <v>5756152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2057111</v>
      </c>
      <c r="O12" s="59">
        <v>293869</v>
      </c>
      <c r="P12" s="59">
        <v>293869</v>
      </c>
      <c r="Q12" s="59">
        <v>2644849</v>
      </c>
      <c r="R12" s="59">
        <v>4271</v>
      </c>
      <c r="S12" s="59">
        <v>3232600</v>
      </c>
      <c r="T12" s="59">
        <v>0</v>
      </c>
      <c r="U12" s="59">
        <v>3236871</v>
      </c>
      <c r="V12" s="59">
        <v>5881720</v>
      </c>
      <c r="W12" s="59">
        <v>5756152</v>
      </c>
      <c r="X12" s="59">
        <v>125568</v>
      </c>
      <c r="Y12" s="60">
        <v>2.18</v>
      </c>
      <c r="Z12" s="61">
        <v>5756152</v>
      </c>
    </row>
    <row r="13" spans="1:26" ht="12.75">
      <c r="A13" s="57" t="s">
        <v>114</v>
      </c>
      <c r="B13" s="18">
        <v>36426243</v>
      </c>
      <c r="C13" s="18">
        <v>0</v>
      </c>
      <c r="D13" s="58">
        <v>17877150</v>
      </c>
      <c r="E13" s="59">
        <v>17877150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17877150</v>
      </c>
      <c r="X13" s="59">
        <v>-17877150</v>
      </c>
      <c r="Y13" s="60">
        <v>-100</v>
      </c>
      <c r="Z13" s="61">
        <v>17877150</v>
      </c>
    </row>
    <row r="14" spans="1:26" ht="12.75">
      <c r="A14" s="57" t="s">
        <v>38</v>
      </c>
      <c r="B14" s="18">
        <v>16270761</v>
      </c>
      <c r="C14" s="18">
        <v>0</v>
      </c>
      <c r="D14" s="58">
        <v>7364867</v>
      </c>
      <c r="E14" s="59">
        <v>2364867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8540241</v>
      </c>
      <c r="O14" s="59">
        <v>0</v>
      </c>
      <c r="P14" s="59">
        <v>1556529</v>
      </c>
      <c r="Q14" s="59">
        <v>10096770</v>
      </c>
      <c r="R14" s="59">
        <v>9046</v>
      </c>
      <c r="S14" s="59">
        <v>11587719</v>
      </c>
      <c r="T14" s="59">
        <v>0</v>
      </c>
      <c r="U14" s="59">
        <v>11596765</v>
      </c>
      <c r="V14" s="59">
        <v>21693535</v>
      </c>
      <c r="W14" s="59">
        <v>2364867</v>
      </c>
      <c r="X14" s="59">
        <v>19328668</v>
      </c>
      <c r="Y14" s="60">
        <v>817.33</v>
      </c>
      <c r="Z14" s="61">
        <v>2364867</v>
      </c>
    </row>
    <row r="15" spans="1:26" ht="12.75">
      <c r="A15" s="57" t="s">
        <v>39</v>
      </c>
      <c r="B15" s="18">
        <v>62355086</v>
      </c>
      <c r="C15" s="18">
        <v>0</v>
      </c>
      <c r="D15" s="58">
        <v>66967868</v>
      </c>
      <c r="E15" s="59">
        <v>62967868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36129870</v>
      </c>
      <c r="O15" s="59">
        <v>130636</v>
      </c>
      <c r="P15" s="59">
        <v>5450621</v>
      </c>
      <c r="Q15" s="59">
        <v>41711127</v>
      </c>
      <c r="R15" s="59">
        <v>-1824685</v>
      </c>
      <c r="S15" s="59">
        <v>48270626</v>
      </c>
      <c r="T15" s="59">
        <v>0</v>
      </c>
      <c r="U15" s="59">
        <v>46445941</v>
      </c>
      <c r="V15" s="59">
        <v>88157068</v>
      </c>
      <c r="W15" s="59">
        <v>62967868</v>
      </c>
      <c r="X15" s="59">
        <v>25189200</v>
      </c>
      <c r="Y15" s="60">
        <v>40</v>
      </c>
      <c r="Z15" s="61">
        <v>62967868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101915246</v>
      </c>
      <c r="C17" s="18">
        <v>0</v>
      </c>
      <c r="D17" s="58">
        <v>61060326</v>
      </c>
      <c r="E17" s="59">
        <v>61060326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17578584</v>
      </c>
      <c r="O17" s="59">
        <v>1629742</v>
      </c>
      <c r="P17" s="59">
        <v>1995383</v>
      </c>
      <c r="Q17" s="59">
        <v>21203709</v>
      </c>
      <c r="R17" s="59">
        <v>3811041</v>
      </c>
      <c r="S17" s="59">
        <v>25236162</v>
      </c>
      <c r="T17" s="59">
        <v>0</v>
      </c>
      <c r="U17" s="59">
        <v>29047203</v>
      </c>
      <c r="V17" s="59">
        <v>50250912</v>
      </c>
      <c r="W17" s="59">
        <v>61060326</v>
      </c>
      <c r="X17" s="59">
        <v>-10809414</v>
      </c>
      <c r="Y17" s="60">
        <v>-17.7</v>
      </c>
      <c r="Z17" s="61">
        <v>61060326</v>
      </c>
    </row>
    <row r="18" spans="1:26" ht="12.75">
      <c r="A18" s="68" t="s">
        <v>41</v>
      </c>
      <c r="B18" s="69">
        <f>SUM(B11:B17)</f>
        <v>295375296</v>
      </c>
      <c r="C18" s="69">
        <f>SUM(C11:C17)</f>
        <v>0</v>
      </c>
      <c r="D18" s="70">
        <f aca="true" t="shared" si="1" ref="D18:Z18">SUM(D11:D17)</f>
        <v>251377720</v>
      </c>
      <c r="E18" s="71">
        <f t="shared" si="1"/>
        <v>230054562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107775768</v>
      </c>
      <c r="O18" s="71">
        <f t="shared" si="1"/>
        <v>8412139</v>
      </c>
      <c r="P18" s="71">
        <f t="shared" si="1"/>
        <v>15266700</v>
      </c>
      <c r="Q18" s="71">
        <f t="shared" si="1"/>
        <v>131454607</v>
      </c>
      <c r="R18" s="71">
        <f t="shared" si="1"/>
        <v>7178544</v>
      </c>
      <c r="S18" s="71">
        <f t="shared" si="1"/>
        <v>156187701</v>
      </c>
      <c r="T18" s="71">
        <f t="shared" si="1"/>
        <v>0</v>
      </c>
      <c r="U18" s="71">
        <f t="shared" si="1"/>
        <v>163366245</v>
      </c>
      <c r="V18" s="71">
        <f t="shared" si="1"/>
        <v>294820852</v>
      </c>
      <c r="W18" s="71">
        <f t="shared" si="1"/>
        <v>230054562</v>
      </c>
      <c r="X18" s="71">
        <f t="shared" si="1"/>
        <v>64766290</v>
      </c>
      <c r="Y18" s="66">
        <f>+IF(W18&lt;&gt;0,(X18/W18)*100,0)</f>
        <v>28.152577995823442</v>
      </c>
      <c r="Z18" s="72">
        <f t="shared" si="1"/>
        <v>230054562</v>
      </c>
    </row>
    <row r="19" spans="1:26" ht="12.75">
      <c r="A19" s="68" t="s">
        <v>42</v>
      </c>
      <c r="B19" s="73">
        <f>+B10-B18</f>
        <v>-123744065</v>
      </c>
      <c r="C19" s="73">
        <f>+C10-C18</f>
        <v>0</v>
      </c>
      <c r="D19" s="74">
        <f aca="true" t="shared" si="2" ref="D19:Z19">+D10-D18</f>
        <v>14020216</v>
      </c>
      <c r="E19" s="75">
        <f t="shared" si="2"/>
        <v>44204398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34178867</v>
      </c>
      <c r="O19" s="75">
        <f t="shared" si="2"/>
        <v>708937</v>
      </c>
      <c r="P19" s="75">
        <f t="shared" si="2"/>
        <v>2269000</v>
      </c>
      <c r="Q19" s="75">
        <f t="shared" si="2"/>
        <v>37156804</v>
      </c>
      <c r="R19" s="75">
        <f t="shared" si="2"/>
        <v>4389075</v>
      </c>
      <c r="S19" s="75">
        <f t="shared" si="2"/>
        <v>28457614</v>
      </c>
      <c r="T19" s="75">
        <f t="shared" si="2"/>
        <v>0</v>
      </c>
      <c r="U19" s="75">
        <f t="shared" si="2"/>
        <v>32846689</v>
      </c>
      <c r="V19" s="75">
        <f t="shared" si="2"/>
        <v>70003493</v>
      </c>
      <c r="W19" s="75">
        <f>IF(E10=E18,0,W10-W18)</f>
        <v>44204398</v>
      </c>
      <c r="X19" s="75">
        <f t="shared" si="2"/>
        <v>25799095</v>
      </c>
      <c r="Y19" s="76">
        <f>+IF(W19&lt;&gt;0,(X19/W19)*100,0)</f>
        <v>58.363185943624885</v>
      </c>
      <c r="Z19" s="77">
        <f t="shared" si="2"/>
        <v>44204398</v>
      </c>
    </row>
    <row r="20" spans="1:26" ht="20.25">
      <c r="A20" s="78" t="s">
        <v>43</v>
      </c>
      <c r="B20" s="79">
        <v>8555091</v>
      </c>
      <c r="C20" s="79">
        <v>0</v>
      </c>
      <c r="D20" s="80">
        <v>14298640</v>
      </c>
      <c r="E20" s="81">
        <v>14298640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760593</v>
      </c>
      <c r="O20" s="81">
        <v>0</v>
      </c>
      <c r="P20" s="81">
        <v>0</v>
      </c>
      <c r="Q20" s="81">
        <v>760593</v>
      </c>
      <c r="R20" s="81">
        <v>0</v>
      </c>
      <c r="S20" s="81">
        <v>760593</v>
      </c>
      <c r="T20" s="81">
        <v>0</v>
      </c>
      <c r="U20" s="81">
        <v>760593</v>
      </c>
      <c r="V20" s="81">
        <v>1521186</v>
      </c>
      <c r="W20" s="81">
        <v>14298640</v>
      </c>
      <c r="X20" s="81">
        <v>-12777454</v>
      </c>
      <c r="Y20" s="82">
        <v>-89.36</v>
      </c>
      <c r="Z20" s="83">
        <v>14298640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-115188974</v>
      </c>
      <c r="C22" s="91">
        <f>SUM(C19:C21)</f>
        <v>0</v>
      </c>
      <c r="D22" s="92">
        <f aca="true" t="shared" si="3" ref="D22:Z22">SUM(D19:D21)</f>
        <v>28318856</v>
      </c>
      <c r="E22" s="93">
        <f t="shared" si="3"/>
        <v>58503038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34939460</v>
      </c>
      <c r="O22" s="93">
        <f t="shared" si="3"/>
        <v>708937</v>
      </c>
      <c r="P22" s="93">
        <f t="shared" si="3"/>
        <v>2269000</v>
      </c>
      <c r="Q22" s="93">
        <f t="shared" si="3"/>
        <v>37917397</v>
      </c>
      <c r="R22" s="93">
        <f t="shared" si="3"/>
        <v>4389075</v>
      </c>
      <c r="S22" s="93">
        <f t="shared" si="3"/>
        <v>29218207</v>
      </c>
      <c r="T22" s="93">
        <f t="shared" si="3"/>
        <v>0</v>
      </c>
      <c r="U22" s="93">
        <f t="shared" si="3"/>
        <v>33607282</v>
      </c>
      <c r="V22" s="93">
        <f t="shared" si="3"/>
        <v>71524679</v>
      </c>
      <c r="W22" s="93">
        <f t="shared" si="3"/>
        <v>58503038</v>
      </c>
      <c r="X22" s="93">
        <f t="shared" si="3"/>
        <v>13021641</v>
      </c>
      <c r="Y22" s="94">
        <f>+IF(W22&lt;&gt;0,(X22/W22)*100,0)</f>
        <v>22.258059487440633</v>
      </c>
      <c r="Z22" s="95">
        <f t="shared" si="3"/>
        <v>58503038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-115188974</v>
      </c>
      <c r="C24" s="73">
        <f>SUM(C22:C23)</f>
        <v>0</v>
      </c>
      <c r="D24" s="74">
        <f aca="true" t="shared" si="4" ref="D24:Z24">SUM(D22:D23)</f>
        <v>28318856</v>
      </c>
      <c r="E24" s="75">
        <f t="shared" si="4"/>
        <v>58503038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34939460</v>
      </c>
      <c r="O24" s="75">
        <f t="shared" si="4"/>
        <v>708937</v>
      </c>
      <c r="P24" s="75">
        <f t="shared" si="4"/>
        <v>2269000</v>
      </c>
      <c r="Q24" s="75">
        <f t="shared" si="4"/>
        <v>37917397</v>
      </c>
      <c r="R24" s="75">
        <f t="shared" si="4"/>
        <v>4389075</v>
      </c>
      <c r="S24" s="75">
        <f t="shared" si="4"/>
        <v>29218207</v>
      </c>
      <c r="T24" s="75">
        <f t="shared" si="4"/>
        <v>0</v>
      </c>
      <c r="U24" s="75">
        <f t="shared" si="4"/>
        <v>33607282</v>
      </c>
      <c r="V24" s="75">
        <f t="shared" si="4"/>
        <v>71524679</v>
      </c>
      <c r="W24" s="75">
        <f t="shared" si="4"/>
        <v>58503038</v>
      </c>
      <c r="X24" s="75">
        <f t="shared" si="4"/>
        <v>13021641</v>
      </c>
      <c r="Y24" s="76">
        <f>+IF(W24&lt;&gt;0,(X24/W24)*100,0)</f>
        <v>22.258059487440633</v>
      </c>
      <c r="Z24" s="77">
        <f t="shared" si="4"/>
        <v>58503038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16116304</v>
      </c>
      <c r="C27" s="21">
        <v>0</v>
      </c>
      <c r="D27" s="103">
        <v>14798640</v>
      </c>
      <c r="E27" s="104">
        <v>14448640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1277840</v>
      </c>
      <c r="O27" s="104">
        <v>0</v>
      </c>
      <c r="P27" s="104">
        <v>0</v>
      </c>
      <c r="Q27" s="104">
        <v>1277840</v>
      </c>
      <c r="R27" s="104">
        <v>178251</v>
      </c>
      <c r="S27" s="104">
        <v>1634340</v>
      </c>
      <c r="T27" s="104">
        <v>0</v>
      </c>
      <c r="U27" s="104">
        <v>1812591</v>
      </c>
      <c r="V27" s="104">
        <v>3090431</v>
      </c>
      <c r="W27" s="104">
        <v>14448640</v>
      </c>
      <c r="X27" s="104">
        <v>-11358209</v>
      </c>
      <c r="Y27" s="105">
        <v>-78.61</v>
      </c>
      <c r="Z27" s="106">
        <v>14448640</v>
      </c>
    </row>
    <row r="28" spans="1:26" ht="12.75">
      <c r="A28" s="107" t="s">
        <v>47</v>
      </c>
      <c r="B28" s="18">
        <v>0</v>
      </c>
      <c r="C28" s="18">
        <v>0</v>
      </c>
      <c r="D28" s="58">
        <v>14298640</v>
      </c>
      <c r="E28" s="59">
        <v>14298640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1277840</v>
      </c>
      <c r="O28" s="59">
        <v>0</v>
      </c>
      <c r="P28" s="59">
        <v>0</v>
      </c>
      <c r="Q28" s="59">
        <v>1277840</v>
      </c>
      <c r="R28" s="59">
        <v>178251</v>
      </c>
      <c r="S28" s="59">
        <v>1634340</v>
      </c>
      <c r="T28" s="59">
        <v>0</v>
      </c>
      <c r="U28" s="59">
        <v>1812591</v>
      </c>
      <c r="V28" s="59">
        <v>3090431</v>
      </c>
      <c r="W28" s="59">
        <v>14298640</v>
      </c>
      <c r="X28" s="59">
        <v>-11208209</v>
      </c>
      <c r="Y28" s="60">
        <v>-78.39</v>
      </c>
      <c r="Z28" s="61">
        <v>14298640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500000</v>
      </c>
      <c r="E31" s="59">
        <v>150000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150000</v>
      </c>
      <c r="X31" s="59">
        <v>-150000</v>
      </c>
      <c r="Y31" s="60">
        <v>-100</v>
      </c>
      <c r="Z31" s="61">
        <v>150000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14798640</v>
      </c>
      <c r="E32" s="104">
        <f t="shared" si="5"/>
        <v>14448640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1277840</v>
      </c>
      <c r="O32" s="104">
        <f t="shared" si="5"/>
        <v>0</v>
      </c>
      <c r="P32" s="104">
        <f t="shared" si="5"/>
        <v>0</v>
      </c>
      <c r="Q32" s="104">
        <f t="shared" si="5"/>
        <v>1277840</v>
      </c>
      <c r="R32" s="104">
        <f t="shared" si="5"/>
        <v>178251</v>
      </c>
      <c r="S32" s="104">
        <f t="shared" si="5"/>
        <v>1634340</v>
      </c>
      <c r="T32" s="104">
        <f t="shared" si="5"/>
        <v>0</v>
      </c>
      <c r="U32" s="104">
        <f t="shared" si="5"/>
        <v>1812591</v>
      </c>
      <c r="V32" s="104">
        <f t="shared" si="5"/>
        <v>3090431</v>
      </c>
      <c r="W32" s="104">
        <f t="shared" si="5"/>
        <v>14448640</v>
      </c>
      <c r="X32" s="104">
        <f t="shared" si="5"/>
        <v>-11358209</v>
      </c>
      <c r="Y32" s="105">
        <f>+IF(W32&lt;&gt;0,(X32/W32)*100,0)</f>
        <v>-78.61092116628278</v>
      </c>
      <c r="Z32" s="106">
        <f t="shared" si="5"/>
        <v>14448640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42955741</v>
      </c>
      <c r="C35" s="18">
        <v>0</v>
      </c>
      <c r="D35" s="58">
        <v>103587033</v>
      </c>
      <c r="E35" s="59">
        <v>103587033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43508376</v>
      </c>
      <c r="O35" s="59">
        <v>-2099911</v>
      </c>
      <c r="P35" s="59">
        <v>9038587</v>
      </c>
      <c r="Q35" s="59">
        <v>50447052</v>
      </c>
      <c r="R35" s="59">
        <v>4999401</v>
      </c>
      <c r="S35" s="59">
        <v>52640698</v>
      </c>
      <c r="T35" s="59">
        <v>0</v>
      </c>
      <c r="U35" s="59">
        <v>57640099</v>
      </c>
      <c r="V35" s="59">
        <v>108087151</v>
      </c>
      <c r="W35" s="59">
        <v>103587033</v>
      </c>
      <c r="X35" s="59">
        <v>4500118</v>
      </c>
      <c r="Y35" s="60">
        <v>4.34</v>
      </c>
      <c r="Z35" s="61">
        <v>103587033</v>
      </c>
    </row>
    <row r="36" spans="1:26" ht="12.75">
      <c r="A36" s="57" t="s">
        <v>53</v>
      </c>
      <c r="B36" s="18">
        <v>731679936</v>
      </c>
      <c r="C36" s="18">
        <v>0</v>
      </c>
      <c r="D36" s="58">
        <v>782787001</v>
      </c>
      <c r="E36" s="59">
        <v>782437001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1289790</v>
      </c>
      <c r="O36" s="59">
        <v>0</v>
      </c>
      <c r="P36" s="59">
        <v>0</v>
      </c>
      <c r="Q36" s="59">
        <v>1289790</v>
      </c>
      <c r="R36" s="59">
        <v>178251</v>
      </c>
      <c r="S36" s="59">
        <v>1646290</v>
      </c>
      <c r="T36" s="59">
        <v>0</v>
      </c>
      <c r="U36" s="59">
        <v>1824541</v>
      </c>
      <c r="V36" s="59">
        <v>3114331</v>
      </c>
      <c r="W36" s="59">
        <v>782437001</v>
      </c>
      <c r="X36" s="59">
        <v>-779322670</v>
      </c>
      <c r="Y36" s="60">
        <v>-99.6</v>
      </c>
      <c r="Z36" s="61">
        <v>782437001</v>
      </c>
    </row>
    <row r="37" spans="1:26" ht="12.75">
      <c r="A37" s="57" t="s">
        <v>54</v>
      </c>
      <c r="B37" s="18">
        <v>277563949</v>
      </c>
      <c r="C37" s="18">
        <v>0</v>
      </c>
      <c r="D37" s="58">
        <v>217512485</v>
      </c>
      <c r="E37" s="59">
        <v>217512485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16193650</v>
      </c>
      <c r="O37" s="59">
        <v>-2812731</v>
      </c>
      <c r="P37" s="59">
        <v>6782536</v>
      </c>
      <c r="Q37" s="59">
        <v>20163455</v>
      </c>
      <c r="R37" s="59">
        <v>635787</v>
      </c>
      <c r="S37" s="59">
        <v>30851166</v>
      </c>
      <c r="T37" s="59">
        <v>0</v>
      </c>
      <c r="U37" s="59">
        <v>31486953</v>
      </c>
      <c r="V37" s="59">
        <v>51650408</v>
      </c>
      <c r="W37" s="59">
        <v>217512485</v>
      </c>
      <c r="X37" s="59">
        <v>-165862077</v>
      </c>
      <c r="Y37" s="60">
        <v>-76.25</v>
      </c>
      <c r="Z37" s="61">
        <v>217512485</v>
      </c>
    </row>
    <row r="38" spans="1:26" ht="12.75">
      <c r="A38" s="57" t="s">
        <v>55</v>
      </c>
      <c r="B38" s="18">
        <v>43151437</v>
      </c>
      <c r="C38" s="18">
        <v>0</v>
      </c>
      <c r="D38" s="58">
        <v>21671150</v>
      </c>
      <c r="E38" s="59">
        <v>21671150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21671150</v>
      </c>
      <c r="X38" s="59">
        <v>-21671150</v>
      </c>
      <c r="Y38" s="60">
        <v>-100</v>
      </c>
      <c r="Z38" s="61">
        <v>21671150</v>
      </c>
    </row>
    <row r="39" spans="1:26" ht="12.75">
      <c r="A39" s="57" t="s">
        <v>56</v>
      </c>
      <c r="B39" s="18">
        <v>453920291</v>
      </c>
      <c r="C39" s="18">
        <v>0</v>
      </c>
      <c r="D39" s="58">
        <v>647190398</v>
      </c>
      <c r="E39" s="59">
        <v>646840398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-6334944</v>
      </c>
      <c r="O39" s="59">
        <v>3883</v>
      </c>
      <c r="P39" s="59">
        <v>-12949</v>
      </c>
      <c r="Q39" s="59">
        <v>-6344010</v>
      </c>
      <c r="R39" s="59">
        <v>152790</v>
      </c>
      <c r="S39" s="59">
        <v>-5782385</v>
      </c>
      <c r="T39" s="59">
        <v>0</v>
      </c>
      <c r="U39" s="59">
        <v>-5629595</v>
      </c>
      <c r="V39" s="59">
        <v>-11973605</v>
      </c>
      <c r="W39" s="59">
        <v>646840398</v>
      </c>
      <c r="X39" s="59">
        <v>-658814003</v>
      </c>
      <c r="Y39" s="60">
        <v>-101.85</v>
      </c>
      <c r="Z39" s="61">
        <v>646840398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-198718608</v>
      </c>
      <c r="C42" s="18">
        <v>0</v>
      </c>
      <c r="D42" s="58">
        <v>22039857</v>
      </c>
      <c r="E42" s="59">
        <v>43363015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-100199923</v>
      </c>
      <c r="O42" s="59">
        <v>-7932338</v>
      </c>
      <c r="P42" s="59">
        <v>-13668618</v>
      </c>
      <c r="Q42" s="59">
        <v>-121800879</v>
      </c>
      <c r="R42" s="59">
        <v>-603702</v>
      </c>
      <c r="S42" s="59">
        <v>-149584506</v>
      </c>
      <c r="T42" s="59">
        <v>0</v>
      </c>
      <c r="U42" s="59">
        <v>-150188208</v>
      </c>
      <c r="V42" s="59">
        <v>-271989087</v>
      </c>
      <c r="W42" s="59">
        <v>43363015</v>
      </c>
      <c r="X42" s="59">
        <v>-315352102</v>
      </c>
      <c r="Y42" s="60">
        <v>-727.24</v>
      </c>
      <c r="Z42" s="61">
        <v>43363015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32711</v>
      </c>
      <c r="C44" s="18">
        <v>0</v>
      </c>
      <c r="D44" s="58">
        <v>84871</v>
      </c>
      <c r="E44" s="59">
        <v>0</v>
      </c>
      <c r="F44" s="59">
        <v>-198232</v>
      </c>
      <c r="G44" s="59">
        <v>0</v>
      </c>
      <c r="H44" s="59">
        <v>0</v>
      </c>
      <c r="I44" s="59">
        <v>-198232</v>
      </c>
      <c r="J44" s="59">
        <v>0</v>
      </c>
      <c r="K44" s="59">
        <v>0</v>
      </c>
      <c r="L44" s="59">
        <v>0</v>
      </c>
      <c r="M44" s="59">
        <v>0</v>
      </c>
      <c r="N44" s="59">
        <v>61104</v>
      </c>
      <c r="O44" s="59">
        <v>-30818</v>
      </c>
      <c r="P44" s="59">
        <v>1087</v>
      </c>
      <c r="Q44" s="59">
        <v>31373</v>
      </c>
      <c r="R44" s="59">
        <v>344337</v>
      </c>
      <c r="S44" s="59">
        <v>-250857</v>
      </c>
      <c r="T44" s="59">
        <v>-124853</v>
      </c>
      <c r="U44" s="59">
        <v>-31373</v>
      </c>
      <c r="V44" s="59">
        <v>-198232</v>
      </c>
      <c r="W44" s="59">
        <v>84871</v>
      </c>
      <c r="X44" s="59">
        <v>-283103</v>
      </c>
      <c r="Y44" s="60">
        <v>-333.57</v>
      </c>
      <c r="Z44" s="61">
        <v>0</v>
      </c>
    </row>
    <row r="45" spans="1:26" ht="12.75">
      <c r="A45" s="68" t="s">
        <v>61</v>
      </c>
      <c r="B45" s="21">
        <v>-186255504</v>
      </c>
      <c r="C45" s="21">
        <v>0</v>
      </c>
      <c r="D45" s="103">
        <v>29124728</v>
      </c>
      <c r="E45" s="104">
        <v>50363015</v>
      </c>
      <c r="F45" s="104">
        <v>-198232</v>
      </c>
      <c r="G45" s="104">
        <f>+F45+G42+G43+G44+G83</f>
        <v>-198232</v>
      </c>
      <c r="H45" s="104">
        <f>+G45+H42+H43+H44+H83</f>
        <v>-198232</v>
      </c>
      <c r="I45" s="104">
        <f>+H45</f>
        <v>-198232</v>
      </c>
      <c r="J45" s="104">
        <f>+H45+J42+J43+J44+J83</f>
        <v>-198232</v>
      </c>
      <c r="K45" s="104">
        <f>+J45+K42+K43+K44+K83</f>
        <v>-198232</v>
      </c>
      <c r="L45" s="104">
        <f>+K45+L42+L43+L44+L83</f>
        <v>-198232</v>
      </c>
      <c r="M45" s="104">
        <f>+L45</f>
        <v>-198232</v>
      </c>
      <c r="N45" s="104">
        <f>+L45+N42+N43+N44+N83</f>
        <v>-131412555</v>
      </c>
      <c r="O45" s="104">
        <f>+N45+O42+O43+O44+O83</f>
        <v>-143928316</v>
      </c>
      <c r="P45" s="104">
        <f>+O45+P42+P43+P44+P83</f>
        <v>-150412038</v>
      </c>
      <c r="Q45" s="104">
        <f>+P45</f>
        <v>-150412038</v>
      </c>
      <c r="R45" s="104">
        <f>+P45+R42+R43+R44+R83</f>
        <v>-150672752</v>
      </c>
      <c r="S45" s="104">
        <f>+R45+S42+S43+S44+S83</f>
        <v>-337900596</v>
      </c>
      <c r="T45" s="104">
        <f>+S45+T42+T43+T44+T83</f>
        <v>-338025449</v>
      </c>
      <c r="U45" s="104">
        <f>+T45</f>
        <v>-338025449</v>
      </c>
      <c r="V45" s="104">
        <f>+U45</f>
        <v>-338025449</v>
      </c>
      <c r="W45" s="104">
        <f>+W83+W42+W43+W44</f>
        <v>44031223</v>
      </c>
      <c r="X45" s="104">
        <f>+V45-W45</f>
        <v>-382056672</v>
      </c>
      <c r="Y45" s="105">
        <f>+IF(W45&lt;&gt;0,+(X45/W45)*100,0)</f>
        <v>-867.6948900556317</v>
      </c>
      <c r="Z45" s="106">
        <v>50363015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85.00000031249931</v>
      </c>
      <c r="E59" s="10">
        <f t="shared" si="7"/>
        <v>85.00000031249931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14.544569697244574</v>
      </c>
      <c r="O59" s="10">
        <f t="shared" si="7"/>
        <v>20382.893617021276</v>
      </c>
      <c r="P59" s="10">
        <f t="shared" si="7"/>
        <v>-363.53947524202437</v>
      </c>
      <c r="Q59" s="10">
        <f t="shared" si="7"/>
        <v>18.202891878862793</v>
      </c>
      <c r="R59" s="10">
        <f t="shared" si="7"/>
        <v>271.9660428323365</v>
      </c>
      <c r="S59" s="10">
        <f t="shared" si="7"/>
        <v>11.259000641162642</v>
      </c>
      <c r="T59" s="10">
        <f t="shared" si="7"/>
        <v>0</v>
      </c>
      <c r="U59" s="10">
        <f t="shared" si="7"/>
        <v>11.235895458793125</v>
      </c>
      <c r="V59" s="10">
        <f t="shared" si="7"/>
        <v>14.719210586231334</v>
      </c>
      <c r="W59" s="10">
        <f t="shared" si="7"/>
        <v>85.00000031249931</v>
      </c>
      <c r="X59" s="10">
        <f t="shared" si="7"/>
        <v>0</v>
      </c>
      <c r="Y59" s="10">
        <f t="shared" si="7"/>
        <v>0</v>
      </c>
      <c r="Z59" s="11">
        <f t="shared" si="7"/>
        <v>85.00000031249931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85.00000034819203</v>
      </c>
      <c r="E61" s="13">
        <f t="shared" si="7"/>
        <v>85.00000034819203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85.00000034819203</v>
      </c>
      <c r="X61" s="13">
        <f t="shared" si="7"/>
        <v>0</v>
      </c>
      <c r="Y61" s="13">
        <f t="shared" si="7"/>
        <v>0</v>
      </c>
      <c r="Z61" s="14">
        <f t="shared" si="7"/>
        <v>85.00000034819203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85</v>
      </c>
      <c r="E62" s="13">
        <f t="shared" si="7"/>
        <v>85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85</v>
      </c>
      <c r="X62" s="13">
        <f t="shared" si="7"/>
        <v>0</v>
      </c>
      <c r="Y62" s="13">
        <f t="shared" si="7"/>
        <v>0</v>
      </c>
      <c r="Z62" s="14">
        <f t="shared" si="7"/>
        <v>85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85.00000188266338</v>
      </c>
      <c r="E63" s="13">
        <f t="shared" si="7"/>
        <v>71.90934150164377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71.90934150164377</v>
      </c>
      <c r="X63" s="13">
        <f t="shared" si="7"/>
        <v>0</v>
      </c>
      <c r="Y63" s="13">
        <f t="shared" si="7"/>
        <v>0</v>
      </c>
      <c r="Z63" s="14">
        <f t="shared" si="7"/>
        <v>71.90934150164377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85.00000221140012</v>
      </c>
      <c r="E64" s="13">
        <f t="shared" si="7"/>
        <v>62.39720995885574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62.39720995885574</v>
      </c>
      <c r="X64" s="13">
        <f t="shared" si="7"/>
        <v>0</v>
      </c>
      <c r="Y64" s="13">
        <f t="shared" si="7"/>
        <v>0</v>
      </c>
      <c r="Z64" s="14">
        <f t="shared" si="7"/>
        <v>62.39720995885574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27421401</v>
      </c>
      <c r="C68" s="18">
        <v>0</v>
      </c>
      <c r="D68" s="19">
        <v>80000175</v>
      </c>
      <c r="E68" s="20">
        <v>80000175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58913032</v>
      </c>
      <c r="O68" s="20">
        <v>2350</v>
      </c>
      <c r="P68" s="20">
        <v>-439212</v>
      </c>
      <c r="Q68" s="20">
        <v>58476170</v>
      </c>
      <c r="R68" s="20">
        <v>-5183</v>
      </c>
      <c r="S68" s="20">
        <v>58487500</v>
      </c>
      <c r="T68" s="20">
        <v>0</v>
      </c>
      <c r="U68" s="20">
        <v>58482317</v>
      </c>
      <c r="V68" s="20">
        <v>116958487</v>
      </c>
      <c r="W68" s="20">
        <v>80000175</v>
      </c>
      <c r="X68" s="20">
        <v>0</v>
      </c>
      <c r="Y68" s="19">
        <v>0</v>
      </c>
      <c r="Z68" s="22">
        <v>80000175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47408142</v>
      </c>
      <c r="C70" s="18">
        <v>0</v>
      </c>
      <c r="D70" s="19">
        <v>57439568</v>
      </c>
      <c r="E70" s="20">
        <v>57439568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23334950</v>
      </c>
      <c r="O70" s="20">
        <v>3823878</v>
      </c>
      <c r="P70" s="20">
        <v>3305638</v>
      </c>
      <c r="Q70" s="20">
        <v>30464466</v>
      </c>
      <c r="R70" s="20">
        <v>-907289</v>
      </c>
      <c r="S70" s="20">
        <v>36493912</v>
      </c>
      <c r="T70" s="20">
        <v>0</v>
      </c>
      <c r="U70" s="20">
        <v>35586623</v>
      </c>
      <c r="V70" s="20">
        <v>66051089</v>
      </c>
      <c r="W70" s="20">
        <v>57439568</v>
      </c>
      <c r="X70" s="20">
        <v>0</v>
      </c>
      <c r="Y70" s="19">
        <v>0</v>
      </c>
      <c r="Z70" s="22">
        <v>57439568</v>
      </c>
    </row>
    <row r="71" spans="1:26" ht="12.75" hidden="1">
      <c r="A71" s="38" t="s">
        <v>67</v>
      </c>
      <c r="B71" s="18">
        <v>14789986</v>
      </c>
      <c r="C71" s="18">
        <v>0</v>
      </c>
      <c r="D71" s="19">
        <v>19765040</v>
      </c>
      <c r="E71" s="20">
        <v>19765040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9106610</v>
      </c>
      <c r="O71" s="20">
        <v>1513798</v>
      </c>
      <c r="P71" s="20">
        <v>1038382</v>
      </c>
      <c r="Q71" s="20">
        <v>11658790</v>
      </c>
      <c r="R71" s="20">
        <v>-847932</v>
      </c>
      <c r="S71" s="20">
        <v>13904715</v>
      </c>
      <c r="T71" s="20">
        <v>0</v>
      </c>
      <c r="U71" s="20">
        <v>13056783</v>
      </c>
      <c r="V71" s="20">
        <v>24715573</v>
      </c>
      <c r="W71" s="20">
        <v>19765040</v>
      </c>
      <c r="X71" s="20">
        <v>0</v>
      </c>
      <c r="Y71" s="19">
        <v>0</v>
      </c>
      <c r="Z71" s="22">
        <v>19765040</v>
      </c>
    </row>
    <row r="72" spans="1:26" ht="12.75" hidden="1">
      <c r="A72" s="38" t="s">
        <v>68</v>
      </c>
      <c r="B72" s="18">
        <v>21838515</v>
      </c>
      <c r="C72" s="18">
        <v>0</v>
      </c>
      <c r="D72" s="19">
        <v>21246496</v>
      </c>
      <c r="E72" s="20">
        <v>25114292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14848613</v>
      </c>
      <c r="O72" s="20">
        <v>2162963</v>
      </c>
      <c r="P72" s="20">
        <v>2146700</v>
      </c>
      <c r="Q72" s="20">
        <v>19158276</v>
      </c>
      <c r="R72" s="20">
        <v>-7584</v>
      </c>
      <c r="S72" s="20">
        <v>23995420</v>
      </c>
      <c r="T72" s="20">
        <v>0</v>
      </c>
      <c r="U72" s="20">
        <v>23987836</v>
      </c>
      <c r="V72" s="20">
        <v>43146112</v>
      </c>
      <c r="W72" s="20">
        <v>25114292</v>
      </c>
      <c r="X72" s="20">
        <v>0</v>
      </c>
      <c r="Y72" s="19">
        <v>0</v>
      </c>
      <c r="Z72" s="22">
        <v>25114292</v>
      </c>
    </row>
    <row r="73" spans="1:26" ht="12.75" hidden="1">
      <c r="A73" s="38" t="s">
        <v>69</v>
      </c>
      <c r="B73" s="18">
        <v>13391481</v>
      </c>
      <c r="C73" s="18">
        <v>0</v>
      </c>
      <c r="D73" s="19">
        <v>11305055</v>
      </c>
      <c r="E73" s="20">
        <v>15400203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8396618</v>
      </c>
      <c r="O73" s="20">
        <v>1222483</v>
      </c>
      <c r="P73" s="20">
        <v>1208161</v>
      </c>
      <c r="Q73" s="20">
        <v>10827262</v>
      </c>
      <c r="R73" s="20">
        <v>576109</v>
      </c>
      <c r="S73" s="20">
        <v>13241501</v>
      </c>
      <c r="T73" s="20">
        <v>0</v>
      </c>
      <c r="U73" s="20">
        <v>13817610</v>
      </c>
      <c r="V73" s="20">
        <v>24644872</v>
      </c>
      <c r="W73" s="20">
        <v>15400203</v>
      </c>
      <c r="X73" s="20">
        <v>0</v>
      </c>
      <c r="Y73" s="19">
        <v>0</v>
      </c>
      <c r="Z73" s="22">
        <v>15400203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68000149</v>
      </c>
      <c r="E77" s="20">
        <v>68000149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8568647</v>
      </c>
      <c r="O77" s="20">
        <v>478998</v>
      </c>
      <c r="P77" s="20">
        <v>1596709</v>
      </c>
      <c r="Q77" s="20">
        <v>10644354</v>
      </c>
      <c r="R77" s="20">
        <v>-14096</v>
      </c>
      <c r="S77" s="20">
        <v>6585108</v>
      </c>
      <c r="T77" s="20">
        <v>0</v>
      </c>
      <c r="U77" s="20">
        <v>6571012</v>
      </c>
      <c r="V77" s="20">
        <v>17215366</v>
      </c>
      <c r="W77" s="20">
        <v>68000149</v>
      </c>
      <c r="X77" s="20">
        <v>0</v>
      </c>
      <c r="Y77" s="19">
        <v>0</v>
      </c>
      <c r="Z77" s="22">
        <v>68000149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48823633</v>
      </c>
      <c r="E79" s="20">
        <v>48823633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48823633</v>
      </c>
      <c r="X79" s="20">
        <v>0</v>
      </c>
      <c r="Y79" s="19">
        <v>0</v>
      </c>
      <c r="Z79" s="22">
        <v>48823633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16800284</v>
      </c>
      <c r="E80" s="20">
        <v>16800284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16800284</v>
      </c>
      <c r="X80" s="20">
        <v>0</v>
      </c>
      <c r="Y80" s="19">
        <v>0</v>
      </c>
      <c r="Z80" s="22">
        <v>16800284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18059522</v>
      </c>
      <c r="E81" s="20">
        <v>18059522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18059522</v>
      </c>
      <c r="X81" s="20">
        <v>0</v>
      </c>
      <c r="Y81" s="19">
        <v>0</v>
      </c>
      <c r="Z81" s="22">
        <v>18059522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9609297</v>
      </c>
      <c r="E82" s="20">
        <v>9609297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9609297</v>
      </c>
      <c r="X82" s="20">
        <v>0</v>
      </c>
      <c r="Y82" s="19">
        <v>0</v>
      </c>
      <c r="Z82" s="22">
        <v>9609297</v>
      </c>
    </row>
    <row r="83" spans="1:26" ht="12.75" hidden="1">
      <c r="A83" s="38"/>
      <c r="B83" s="18">
        <v>12430393</v>
      </c>
      <c r="C83" s="18"/>
      <c r="D83" s="19">
        <v>7000000</v>
      </c>
      <c r="E83" s="20">
        <v>7000000</v>
      </c>
      <c r="F83" s="20"/>
      <c r="G83" s="20"/>
      <c r="H83" s="20"/>
      <c r="I83" s="20"/>
      <c r="J83" s="20"/>
      <c r="K83" s="20"/>
      <c r="L83" s="20"/>
      <c r="M83" s="20"/>
      <c r="N83" s="20">
        <v>-31075504</v>
      </c>
      <c r="O83" s="20">
        <v>-4552605</v>
      </c>
      <c r="P83" s="20">
        <v>7183809</v>
      </c>
      <c r="Q83" s="20">
        <v>-31075504</v>
      </c>
      <c r="R83" s="20">
        <v>-1349</v>
      </c>
      <c r="S83" s="20">
        <v>-37392481</v>
      </c>
      <c r="T83" s="20"/>
      <c r="U83" s="20">
        <v>-1349</v>
      </c>
      <c r="V83" s="20"/>
      <c r="W83" s="20">
        <v>583337</v>
      </c>
      <c r="X83" s="20"/>
      <c r="Y83" s="19"/>
      <c r="Z83" s="22">
        <v>7000000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692700</v>
      </c>
      <c r="E84" s="29">
        <v>692700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692700</v>
      </c>
      <c r="X84" s="29">
        <v>0</v>
      </c>
      <c r="Y84" s="28">
        <v>0</v>
      </c>
      <c r="Z84" s="30">
        <v>692700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12471002</v>
      </c>
      <c r="C5" s="18">
        <v>0</v>
      </c>
      <c r="D5" s="58">
        <v>19989831</v>
      </c>
      <c r="E5" s="59">
        <v>19989831</v>
      </c>
      <c r="F5" s="59">
        <v>1201481</v>
      </c>
      <c r="G5" s="59">
        <v>671002</v>
      </c>
      <c r="H5" s="59">
        <v>966851</v>
      </c>
      <c r="I5" s="59">
        <v>2839334</v>
      </c>
      <c r="J5" s="59">
        <v>0</v>
      </c>
      <c r="K5" s="59">
        <v>3153259</v>
      </c>
      <c r="L5" s="59">
        <v>968939</v>
      </c>
      <c r="M5" s="59">
        <v>4122198</v>
      </c>
      <c r="N5" s="59">
        <v>969314</v>
      </c>
      <c r="O5" s="59">
        <v>69923</v>
      </c>
      <c r="P5" s="59">
        <v>1153458</v>
      </c>
      <c r="Q5" s="59">
        <v>2192695</v>
      </c>
      <c r="R5" s="59">
        <v>1026593</v>
      </c>
      <c r="S5" s="59">
        <v>970914</v>
      </c>
      <c r="T5" s="59">
        <v>-504419</v>
      </c>
      <c r="U5" s="59">
        <v>1493088</v>
      </c>
      <c r="V5" s="59">
        <v>10647315</v>
      </c>
      <c r="W5" s="59">
        <v>19989831</v>
      </c>
      <c r="X5" s="59">
        <v>-9342516</v>
      </c>
      <c r="Y5" s="60">
        <v>-46.74</v>
      </c>
      <c r="Z5" s="61">
        <v>19989831</v>
      </c>
    </row>
    <row r="6" spans="1:26" ht="12.75">
      <c r="A6" s="57" t="s">
        <v>32</v>
      </c>
      <c r="B6" s="18">
        <v>38151425</v>
      </c>
      <c r="C6" s="18">
        <v>0</v>
      </c>
      <c r="D6" s="58">
        <v>56074350</v>
      </c>
      <c r="E6" s="59">
        <v>50991342</v>
      </c>
      <c r="F6" s="59">
        <v>2533941</v>
      </c>
      <c r="G6" s="59">
        <v>2356495</v>
      </c>
      <c r="H6" s="59">
        <v>2971642</v>
      </c>
      <c r="I6" s="59">
        <v>7862078</v>
      </c>
      <c r="J6" s="59">
        <v>36594</v>
      </c>
      <c r="K6" s="59">
        <v>846519</v>
      </c>
      <c r="L6" s="59">
        <v>7414267</v>
      </c>
      <c r="M6" s="59">
        <v>8297380</v>
      </c>
      <c r="N6" s="59">
        <v>2791572</v>
      </c>
      <c r="O6" s="59">
        <v>831721</v>
      </c>
      <c r="P6" s="59">
        <v>5313752</v>
      </c>
      <c r="Q6" s="59">
        <v>8937045</v>
      </c>
      <c r="R6" s="59">
        <v>2499432</v>
      </c>
      <c r="S6" s="59">
        <v>2215615</v>
      </c>
      <c r="T6" s="59">
        <v>-5850</v>
      </c>
      <c r="U6" s="59">
        <v>4709197</v>
      </c>
      <c r="V6" s="59">
        <v>29805700</v>
      </c>
      <c r="W6" s="59">
        <v>50991342</v>
      </c>
      <c r="X6" s="59">
        <v>-21185642</v>
      </c>
      <c r="Y6" s="60">
        <v>-41.55</v>
      </c>
      <c r="Z6" s="61">
        <v>50991342</v>
      </c>
    </row>
    <row r="7" spans="1:26" ht="12.75">
      <c r="A7" s="57" t="s">
        <v>33</v>
      </c>
      <c r="B7" s="18">
        <v>1195089</v>
      </c>
      <c r="C7" s="18">
        <v>0</v>
      </c>
      <c r="D7" s="58">
        <v>975052</v>
      </c>
      <c r="E7" s="59">
        <v>983491</v>
      </c>
      <c r="F7" s="59">
        <v>106050</v>
      </c>
      <c r="G7" s="59">
        <v>110766</v>
      </c>
      <c r="H7" s="59">
        <v>83032</v>
      </c>
      <c r="I7" s="59">
        <v>299848</v>
      </c>
      <c r="J7" s="59">
        <v>12392</v>
      </c>
      <c r="K7" s="59">
        <v>66136</v>
      </c>
      <c r="L7" s="59">
        <v>52600</v>
      </c>
      <c r="M7" s="59">
        <v>131128</v>
      </c>
      <c r="N7" s="59">
        <v>16607</v>
      </c>
      <c r="O7" s="59">
        <v>40540</v>
      </c>
      <c r="P7" s="59">
        <v>9539</v>
      </c>
      <c r="Q7" s="59">
        <v>66686</v>
      </c>
      <c r="R7" s="59">
        <v>55860</v>
      </c>
      <c r="S7" s="59">
        <v>44177</v>
      </c>
      <c r="T7" s="59">
        <v>28870</v>
      </c>
      <c r="U7" s="59">
        <v>128907</v>
      </c>
      <c r="V7" s="59">
        <v>626569</v>
      </c>
      <c r="W7" s="59">
        <v>983491</v>
      </c>
      <c r="X7" s="59">
        <v>-356922</v>
      </c>
      <c r="Y7" s="60">
        <v>-36.29</v>
      </c>
      <c r="Z7" s="61">
        <v>983491</v>
      </c>
    </row>
    <row r="8" spans="1:26" ht="12.75">
      <c r="A8" s="57" t="s">
        <v>34</v>
      </c>
      <c r="B8" s="18">
        <v>27374628</v>
      </c>
      <c r="C8" s="18">
        <v>0</v>
      </c>
      <c r="D8" s="58">
        <v>27106000</v>
      </c>
      <c r="E8" s="59">
        <v>27038000</v>
      </c>
      <c r="F8" s="59">
        <v>14229</v>
      </c>
      <c r="G8" s="59">
        <v>10246334</v>
      </c>
      <c r="H8" s="59">
        <v>768351</v>
      </c>
      <c r="I8" s="59">
        <v>11028914</v>
      </c>
      <c r="J8" s="59">
        <v>0</v>
      </c>
      <c r="K8" s="59">
        <v>637881</v>
      </c>
      <c r="L8" s="59">
        <v>340977</v>
      </c>
      <c r="M8" s="59">
        <v>978858</v>
      </c>
      <c r="N8" s="59">
        <v>192692</v>
      </c>
      <c r="O8" s="59">
        <v>7567801</v>
      </c>
      <c r="P8" s="59">
        <v>5734747</v>
      </c>
      <c r="Q8" s="59">
        <v>13495240</v>
      </c>
      <c r="R8" s="59">
        <v>655000</v>
      </c>
      <c r="S8" s="59">
        <v>0</v>
      </c>
      <c r="T8" s="59">
        <v>492139</v>
      </c>
      <c r="U8" s="59">
        <v>1147139</v>
      </c>
      <c r="V8" s="59">
        <v>26650151</v>
      </c>
      <c r="W8" s="59">
        <v>27038000</v>
      </c>
      <c r="X8" s="59">
        <v>-387849</v>
      </c>
      <c r="Y8" s="60">
        <v>-1.43</v>
      </c>
      <c r="Z8" s="61">
        <v>27038000</v>
      </c>
    </row>
    <row r="9" spans="1:26" ht="12.75">
      <c r="A9" s="57" t="s">
        <v>35</v>
      </c>
      <c r="B9" s="18">
        <v>1692316</v>
      </c>
      <c r="C9" s="18">
        <v>0</v>
      </c>
      <c r="D9" s="58">
        <v>11580423</v>
      </c>
      <c r="E9" s="59">
        <v>10979398</v>
      </c>
      <c r="F9" s="59">
        <v>42902</v>
      </c>
      <c r="G9" s="59">
        <v>1150612</v>
      </c>
      <c r="H9" s="59">
        <v>1189686</v>
      </c>
      <c r="I9" s="59">
        <v>2383200</v>
      </c>
      <c r="J9" s="59">
        <v>925</v>
      </c>
      <c r="K9" s="59">
        <v>496888</v>
      </c>
      <c r="L9" s="59">
        <v>1721444</v>
      </c>
      <c r="M9" s="59">
        <v>2219257</v>
      </c>
      <c r="N9" s="59">
        <v>1400534</v>
      </c>
      <c r="O9" s="59">
        <v>139076</v>
      </c>
      <c r="P9" s="59">
        <v>1548762</v>
      </c>
      <c r="Q9" s="59">
        <v>3088372</v>
      </c>
      <c r="R9" s="59">
        <v>3937</v>
      </c>
      <c r="S9" s="59">
        <v>16337</v>
      </c>
      <c r="T9" s="59">
        <v>1157829</v>
      </c>
      <c r="U9" s="59">
        <v>1178103</v>
      </c>
      <c r="V9" s="59">
        <v>8868932</v>
      </c>
      <c r="W9" s="59">
        <v>10979398</v>
      </c>
      <c r="X9" s="59">
        <v>-2110466</v>
      </c>
      <c r="Y9" s="60">
        <v>-19.22</v>
      </c>
      <c r="Z9" s="61">
        <v>10979398</v>
      </c>
    </row>
    <row r="10" spans="1:26" ht="20.25">
      <c r="A10" s="62" t="s">
        <v>113</v>
      </c>
      <c r="B10" s="63">
        <f>SUM(B5:B9)</f>
        <v>80884460</v>
      </c>
      <c r="C10" s="63">
        <f>SUM(C5:C9)</f>
        <v>0</v>
      </c>
      <c r="D10" s="64">
        <f aca="true" t="shared" si="0" ref="D10:Z10">SUM(D5:D9)</f>
        <v>115725656</v>
      </c>
      <c r="E10" s="65">
        <f t="shared" si="0"/>
        <v>109982062</v>
      </c>
      <c r="F10" s="65">
        <f t="shared" si="0"/>
        <v>3898603</v>
      </c>
      <c r="G10" s="65">
        <f t="shared" si="0"/>
        <v>14535209</v>
      </c>
      <c r="H10" s="65">
        <f t="shared" si="0"/>
        <v>5979562</v>
      </c>
      <c r="I10" s="65">
        <f t="shared" si="0"/>
        <v>24413374</v>
      </c>
      <c r="J10" s="65">
        <f t="shared" si="0"/>
        <v>49911</v>
      </c>
      <c r="K10" s="65">
        <f t="shared" si="0"/>
        <v>5200683</v>
      </c>
      <c r="L10" s="65">
        <f t="shared" si="0"/>
        <v>10498227</v>
      </c>
      <c r="M10" s="65">
        <f t="shared" si="0"/>
        <v>15748821</v>
      </c>
      <c r="N10" s="65">
        <f t="shared" si="0"/>
        <v>5370719</v>
      </c>
      <c r="O10" s="65">
        <f t="shared" si="0"/>
        <v>8649061</v>
      </c>
      <c r="P10" s="65">
        <f t="shared" si="0"/>
        <v>13760258</v>
      </c>
      <c r="Q10" s="65">
        <f t="shared" si="0"/>
        <v>27780038</v>
      </c>
      <c r="R10" s="65">
        <f t="shared" si="0"/>
        <v>4240822</v>
      </c>
      <c r="S10" s="65">
        <f t="shared" si="0"/>
        <v>3247043</v>
      </c>
      <c r="T10" s="65">
        <f t="shared" si="0"/>
        <v>1168569</v>
      </c>
      <c r="U10" s="65">
        <f t="shared" si="0"/>
        <v>8656434</v>
      </c>
      <c r="V10" s="65">
        <f t="shared" si="0"/>
        <v>76598667</v>
      </c>
      <c r="W10" s="65">
        <f t="shared" si="0"/>
        <v>109982062</v>
      </c>
      <c r="X10" s="65">
        <f t="shared" si="0"/>
        <v>-33383395</v>
      </c>
      <c r="Y10" s="66">
        <f>+IF(W10&lt;&gt;0,(X10/W10)*100,0)</f>
        <v>-30.353490735607412</v>
      </c>
      <c r="Z10" s="67">
        <f t="shared" si="0"/>
        <v>109982062</v>
      </c>
    </row>
    <row r="11" spans="1:26" ht="12.75">
      <c r="A11" s="57" t="s">
        <v>36</v>
      </c>
      <c r="B11" s="18">
        <v>31402605</v>
      </c>
      <c r="C11" s="18">
        <v>0</v>
      </c>
      <c r="D11" s="58">
        <v>37462318</v>
      </c>
      <c r="E11" s="59">
        <v>35229088</v>
      </c>
      <c r="F11" s="59">
        <v>2840964</v>
      </c>
      <c r="G11" s="59">
        <v>2808812</v>
      </c>
      <c r="H11" s="59">
        <v>2733599</v>
      </c>
      <c r="I11" s="59">
        <v>8383375</v>
      </c>
      <c r="J11" s="59">
        <v>0</v>
      </c>
      <c r="K11" s="59">
        <v>2860492</v>
      </c>
      <c r="L11" s="59">
        <v>2701184</v>
      </c>
      <c r="M11" s="59">
        <v>5561676</v>
      </c>
      <c r="N11" s="59">
        <v>2953084</v>
      </c>
      <c r="O11" s="59">
        <v>2836736</v>
      </c>
      <c r="P11" s="59">
        <v>2844256</v>
      </c>
      <c r="Q11" s="59">
        <v>8634076</v>
      </c>
      <c r="R11" s="59">
        <v>2748324</v>
      </c>
      <c r="S11" s="59">
        <v>2747161</v>
      </c>
      <c r="T11" s="59">
        <v>3068062</v>
      </c>
      <c r="U11" s="59">
        <v>8563547</v>
      </c>
      <c r="V11" s="59">
        <v>31142674</v>
      </c>
      <c r="W11" s="59">
        <v>35229088</v>
      </c>
      <c r="X11" s="59">
        <v>-4086414</v>
      </c>
      <c r="Y11" s="60">
        <v>-11.6</v>
      </c>
      <c r="Z11" s="61">
        <v>35229088</v>
      </c>
    </row>
    <row r="12" spans="1:26" ht="12.75">
      <c r="A12" s="57" t="s">
        <v>37</v>
      </c>
      <c r="B12" s="18">
        <v>2567596</v>
      </c>
      <c r="C12" s="18">
        <v>0</v>
      </c>
      <c r="D12" s="58">
        <v>2601839</v>
      </c>
      <c r="E12" s="59">
        <v>2601839</v>
      </c>
      <c r="F12" s="59">
        <v>218020</v>
      </c>
      <c r="G12" s="59">
        <v>217120</v>
      </c>
      <c r="H12" s="59">
        <v>217120</v>
      </c>
      <c r="I12" s="59">
        <v>652260</v>
      </c>
      <c r="J12" s="59">
        <v>0</v>
      </c>
      <c r="K12" s="59">
        <v>-40034</v>
      </c>
      <c r="L12" s="59">
        <v>217420</v>
      </c>
      <c r="M12" s="59">
        <v>177386</v>
      </c>
      <c r="N12" s="59">
        <v>216820</v>
      </c>
      <c r="O12" s="59">
        <v>217120</v>
      </c>
      <c r="P12" s="59">
        <v>220655</v>
      </c>
      <c r="Q12" s="59">
        <v>654595</v>
      </c>
      <c r="R12" s="59">
        <v>216820</v>
      </c>
      <c r="S12" s="59">
        <v>216820</v>
      </c>
      <c r="T12" s="59">
        <v>309469</v>
      </c>
      <c r="U12" s="59">
        <v>743109</v>
      </c>
      <c r="V12" s="59">
        <v>2227350</v>
      </c>
      <c r="W12" s="59">
        <v>2601839</v>
      </c>
      <c r="X12" s="59">
        <v>-374489</v>
      </c>
      <c r="Y12" s="60">
        <v>-14.39</v>
      </c>
      <c r="Z12" s="61">
        <v>2601839</v>
      </c>
    </row>
    <row r="13" spans="1:26" ht="12.75">
      <c r="A13" s="57" t="s">
        <v>114</v>
      </c>
      <c r="B13" s="18">
        <v>19210251</v>
      </c>
      <c r="C13" s="18">
        <v>0</v>
      </c>
      <c r="D13" s="58">
        <v>11096149</v>
      </c>
      <c r="E13" s="59">
        <v>11096149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11096149</v>
      </c>
      <c r="X13" s="59">
        <v>-11096149</v>
      </c>
      <c r="Y13" s="60">
        <v>-100</v>
      </c>
      <c r="Z13" s="61">
        <v>11096149</v>
      </c>
    </row>
    <row r="14" spans="1:26" ht="12.75">
      <c r="A14" s="57" t="s">
        <v>38</v>
      </c>
      <c r="B14" s="18">
        <v>673899</v>
      </c>
      <c r="C14" s="18">
        <v>0</v>
      </c>
      <c r="D14" s="58">
        <v>0</v>
      </c>
      <c r="E14" s="59">
        <v>512003</v>
      </c>
      <c r="F14" s="59">
        <v>3081</v>
      </c>
      <c r="G14" s="59">
        <v>54066</v>
      </c>
      <c r="H14" s="59">
        <v>50199</v>
      </c>
      <c r="I14" s="59">
        <v>107346</v>
      </c>
      <c r="J14" s="59">
        <v>27520</v>
      </c>
      <c r="K14" s="59">
        <v>18107</v>
      </c>
      <c r="L14" s="59">
        <v>45332</v>
      </c>
      <c r="M14" s="59">
        <v>90959</v>
      </c>
      <c r="N14" s="59">
        <v>24764</v>
      </c>
      <c r="O14" s="59">
        <v>15221</v>
      </c>
      <c r="P14" s="59">
        <v>43368</v>
      </c>
      <c r="Q14" s="59">
        <v>83353</v>
      </c>
      <c r="R14" s="59">
        <v>14996</v>
      </c>
      <c r="S14" s="59">
        <v>43400</v>
      </c>
      <c r="T14" s="59">
        <v>66648</v>
      </c>
      <c r="U14" s="59">
        <v>125044</v>
      </c>
      <c r="V14" s="59">
        <v>406702</v>
      </c>
      <c r="W14" s="59">
        <v>512003</v>
      </c>
      <c r="X14" s="59">
        <v>-105301</v>
      </c>
      <c r="Y14" s="60">
        <v>-20.57</v>
      </c>
      <c r="Z14" s="61">
        <v>512003</v>
      </c>
    </row>
    <row r="15" spans="1:26" ht="12.75">
      <c r="A15" s="57" t="s">
        <v>39</v>
      </c>
      <c r="B15" s="18">
        <v>17450623</v>
      </c>
      <c r="C15" s="18">
        <v>0</v>
      </c>
      <c r="D15" s="58">
        <v>27009940</v>
      </c>
      <c r="E15" s="59">
        <v>22817054</v>
      </c>
      <c r="F15" s="59">
        <v>19346</v>
      </c>
      <c r="G15" s="59">
        <v>2656996</v>
      </c>
      <c r="H15" s="59">
        <v>2426796</v>
      </c>
      <c r="I15" s="59">
        <v>5103138</v>
      </c>
      <c r="J15" s="59">
        <v>1370161</v>
      </c>
      <c r="K15" s="59">
        <v>3241</v>
      </c>
      <c r="L15" s="59">
        <v>1403000</v>
      </c>
      <c r="M15" s="59">
        <v>2776402</v>
      </c>
      <c r="N15" s="59">
        <v>1313121</v>
      </c>
      <c r="O15" s="59">
        <v>1381806</v>
      </c>
      <c r="P15" s="59">
        <v>1797635</v>
      </c>
      <c r="Q15" s="59">
        <v>4492562</v>
      </c>
      <c r="R15" s="59">
        <v>1476926</v>
      </c>
      <c r="S15" s="59">
        <v>2154340</v>
      </c>
      <c r="T15" s="59">
        <v>6845858</v>
      </c>
      <c r="U15" s="59">
        <v>10477124</v>
      </c>
      <c r="V15" s="59">
        <v>22849226</v>
      </c>
      <c r="W15" s="59">
        <v>22817054</v>
      </c>
      <c r="X15" s="59">
        <v>32172</v>
      </c>
      <c r="Y15" s="60">
        <v>0.14</v>
      </c>
      <c r="Z15" s="61">
        <v>22817054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31646499</v>
      </c>
      <c r="C17" s="18">
        <v>0</v>
      </c>
      <c r="D17" s="58">
        <v>39462025</v>
      </c>
      <c r="E17" s="59">
        <v>37564718</v>
      </c>
      <c r="F17" s="59">
        <v>1586195</v>
      </c>
      <c r="G17" s="59">
        <v>1702806</v>
      </c>
      <c r="H17" s="59">
        <v>2651427</v>
      </c>
      <c r="I17" s="59">
        <v>5940428</v>
      </c>
      <c r="J17" s="59">
        <v>103754</v>
      </c>
      <c r="K17" s="59">
        <v>3380402</v>
      </c>
      <c r="L17" s="59">
        <v>2283280</v>
      </c>
      <c r="M17" s="59">
        <v>5767436</v>
      </c>
      <c r="N17" s="59">
        <v>1673306</v>
      </c>
      <c r="O17" s="59">
        <v>1680281</v>
      </c>
      <c r="P17" s="59">
        <v>1633719</v>
      </c>
      <c r="Q17" s="59">
        <v>4987306</v>
      </c>
      <c r="R17" s="59">
        <v>586169</v>
      </c>
      <c r="S17" s="59">
        <v>934015</v>
      </c>
      <c r="T17" s="59">
        <v>2411348</v>
      </c>
      <c r="U17" s="59">
        <v>3931532</v>
      </c>
      <c r="V17" s="59">
        <v>20626702</v>
      </c>
      <c r="W17" s="59">
        <v>37564718</v>
      </c>
      <c r="X17" s="59">
        <v>-16938016</v>
      </c>
      <c r="Y17" s="60">
        <v>-45.09</v>
      </c>
      <c r="Z17" s="61">
        <v>37564718</v>
      </c>
    </row>
    <row r="18" spans="1:26" ht="12.75">
      <c r="A18" s="68" t="s">
        <v>41</v>
      </c>
      <c r="B18" s="69">
        <f>SUM(B11:B17)</f>
        <v>102951473</v>
      </c>
      <c r="C18" s="69">
        <f>SUM(C11:C17)</f>
        <v>0</v>
      </c>
      <c r="D18" s="70">
        <f aca="true" t="shared" si="1" ref="D18:Z18">SUM(D11:D17)</f>
        <v>117632271</v>
      </c>
      <c r="E18" s="71">
        <f t="shared" si="1"/>
        <v>109820851</v>
      </c>
      <c r="F18" s="71">
        <f t="shared" si="1"/>
        <v>4667606</v>
      </c>
      <c r="G18" s="71">
        <f t="shared" si="1"/>
        <v>7439800</v>
      </c>
      <c r="H18" s="71">
        <f t="shared" si="1"/>
        <v>8079141</v>
      </c>
      <c r="I18" s="71">
        <f t="shared" si="1"/>
        <v>20186547</v>
      </c>
      <c r="J18" s="71">
        <f t="shared" si="1"/>
        <v>1501435</v>
      </c>
      <c r="K18" s="71">
        <f t="shared" si="1"/>
        <v>6222208</v>
      </c>
      <c r="L18" s="71">
        <f t="shared" si="1"/>
        <v>6650216</v>
      </c>
      <c r="M18" s="71">
        <f t="shared" si="1"/>
        <v>14373859</v>
      </c>
      <c r="N18" s="71">
        <f t="shared" si="1"/>
        <v>6181095</v>
      </c>
      <c r="O18" s="71">
        <f t="shared" si="1"/>
        <v>6131164</v>
      </c>
      <c r="P18" s="71">
        <f t="shared" si="1"/>
        <v>6539633</v>
      </c>
      <c r="Q18" s="71">
        <f t="shared" si="1"/>
        <v>18851892</v>
      </c>
      <c r="R18" s="71">
        <f t="shared" si="1"/>
        <v>5043235</v>
      </c>
      <c r="S18" s="71">
        <f t="shared" si="1"/>
        <v>6095736</v>
      </c>
      <c r="T18" s="71">
        <f t="shared" si="1"/>
        <v>12701385</v>
      </c>
      <c r="U18" s="71">
        <f t="shared" si="1"/>
        <v>23840356</v>
      </c>
      <c r="V18" s="71">
        <f t="shared" si="1"/>
        <v>77252654</v>
      </c>
      <c r="W18" s="71">
        <f t="shared" si="1"/>
        <v>109820851</v>
      </c>
      <c r="X18" s="71">
        <f t="shared" si="1"/>
        <v>-32568197</v>
      </c>
      <c r="Y18" s="66">
        <f>+IF(W18&lt;&gt;0,(X18/W18)*100,0)</f>
        <v>-29.655749981394695</v>
      </c>
      <c r="Z18" s="72">
        <f t="shared" si="1"/>
        <v>109820851</v>
      </c>
    </row>
    <row r="19" spans="1:26" ht="12.75">
      <c r="A19" s="68" t="s">
        <v>42</v>
      </c>
      <c r="B19" s="73">
        <f>+B10-B18</f>
        <v>-22067013</v>
      </c>
      <c r="C19" s="73">
        <f>+C10-C18</f>
        <v>0</v>
      </c>
      <c r="D19" s="74">
        <f aca="true" t="shared" si="2" ref="D19:Z19">+D10-D18</f>
        <v>-1906615</v>
      </c>
      <c r="E19" s="75">
        <f t="shared" si="2"/>
        <v>161211</v>
      </c>
      <c r="F19" s="75">
        <f t="shared" si="2"/>
        <v>-769003</v>
      </c>
      <c r="G19" s="75">
        <f t="shared" si="2"/>
        <v>7095409</v>
      </c>
      <c r="H19" s="75">
        <f t="shared" si="2"/>
        <v>-2099579</v>
      </c>
      <c r="I19" s="75">
        <f t="shared" si="2"/>
        <v>4226827</v>
      </c>
      <c r="J19" s="75">
        <f t="shared" si="2"/>
        <v>-1451524</v>
      </c>
      <c r="K19" s="75">
        <f t="shared" si="2"/>
        <v>-1021525</v>
      </c>
      <c r="L19" s="75">
        <f t="shared" si="2"/>
        <v>3848011</v>
      </c>
      <c r="M19" s="75">
        <f t="shared" si="2"/>
        <v>1374962</v>
      </c>
      <c r="N19" s="75">
        <f t="shared" si="2"/>
        <v>-810376</v>
      </c>
      <c r="O19" s="75">
        <f t="shared" si="2"/>
        <v>2517897</v>
      </c>
      <c r="P19" s="75">
        <f t="shared" si="2"/>
        <v>7220625</v>
      </c>
      <c r="Q19" s="75">
        <f t="shared" si="2"/>
        <v>8928146</v>
      </c>
      <c r="R19" s="75">
        <f t="shared" si="2"/>
        <v>-802413</v>
      </c>
      <c r="S19" s="75">
        <f t="shared" si="2"/>
        <v>-2848693</v>
      </c>
      <c r="T19" s="75">
        <f t="shared" si="2"/>
        <v>-11532816</v>
      </c>
      <c r="U19" s="75">
        <f t="shared" si="2"/>
        <v>-15183922</v>
      </c>
      <c r="V19" s="75">
        <f t="shared" si="2"/>
        <v>-653987</v>
      </c>
      <c r="W19" s="75">
        <f>IF(E10=E18,0,W10-W18)</f>
        <v>161211</v>
      </c>
      <c r="X19" s="75">
        <f t="shared" si="2"/>
        <v>-815198</v>
      </c>
      <c r="Y19" s="76">
        <f>+IF(W19&lt;&gt;0,(X19/W19)*100,0)</f>
        <v>-505.67144921872574</v>
      </c>
      <c r="Z19" s="77">
        <f t="shared" si="2"/>
        <v>161211</v>
      </c>
    </row>
    <row r="20" spans="1:26" ht="20.25">
      <c r="A20" s="78" t="s">
        <v>43</v>
      </c>
      <c r="B20" s="79">
        <v>43288463</v>
      </c>
      <c r="C20" s="79">
        <v>0</v>
      </c>
      <c r="D20" s="80">
        <v>22686000</v>
      </c>
      <c r="E20" s="81">
        <v>28020967</v>
      </c>
      <c r="F20" s="81">
        <v>0</v>
      </c>
      <c r="G20" s="81">
        <v>902987</v>
      </c>
      <c r="H20" s="81">
        <v>2721745</v>
      </c>
      <c r="I20" s="81">
        <v>3624732</v>
      </c>
      <c r="J20" s="81">
        <v>0</v>
      </c>
      <c r="K20" s="81">
        <v>215992</v>
      </c>
      <c r="L20" s="81">
        <v>4185929</v>
      </c>
      <c r="M20" s="81">
        <v>4401921</v>
      </c>
      <c r="N20" s="81">
        <v>0</v>
      </c>
      <c r="O20" s="81">
        <v>0</v>
      </c>
      <c r="P20" s="81">
        <v>0</v>
      </c>
      <c r="Q20" s="81">
        <v>0</v>
      </c>
      <c r="R20" s="81">
        <v>1320024</v>
      </c>
      <c r="S20" s="81">
        <v>4448320</v>
      </c>
      <c r="T20" s="81">
        <v>9346856</v>
      </c>
      <c r="U20" s="81">
        <v>15115200</v>
      </c>
      <c r="V20" s="81">
        <v>23141853</v>
      </c>
      <c r="W20" s="81">
        <v>28020967</v>
      </c>
      <c r="X20" s="81">
        <v>-4879114</v>
      </c>
      <c r="Y20" s="82">
        <v>-17.41</v>
      </c>
      <c r="Z20" s="83">
        <v>28020967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21221450</v>
      </c>
      <c r="C22" s="91">
        <f>SUM(C19:C21)</f>
        <v>0</v>
      </c>
      <c r="D22" s="92">
        <f aca="true" t="shared" si="3" ref="D22:Z22">SUM(D19:D21)</f>
        <v>20779385</v>
      </c>
      <c r="E22" s="93">
        <f t="shared" si="3"/>
        <v>28182178</v>
      </c>
      <c r="F22" s="93">
        <f t="shared" si="3"/>
        <v>-769003</v>
      </c>
      <c r="G22" s="93">
        <f t="shared" si="3"/>
        <v>7998396</v>
      </c>
      <c r="H22" s="93">
        <f t="shared" si="3"/>
        <v>622166</v>
      </c>
      <c r="I22" s="93">
        <f t="shared" si="3"/>
        <v>7851559</v>
      </c>
      <c r="J22" s="93">
        <f t="shared" si="3"/>
        <v>-1451524</v>
      </c>
      <c r="K22" s="93">
        <f t="shared" si="3"/>
        <v>-805533</v>
      </c>
      <c r="L22" s="93">
        <f t="shared" si="3"/>
        <v>8033940</v>
      </c>
      <c r="M22" s="93">
        <f t="shared" si="3"/>
        <v>5776883</v>
      </c>
      <c r="N22" s="93">
        <f t="shared" si="3"/>
        <v>-810376</v>
      </c>
      <c r="O22" s="93">
        <f t="shared" si="3"/>
        <v>2517897</v>
      </c>
      <c r="P22" s="93">
        <f t="shared" si="3"/>
        <v>7220625</v>
      </c>
      <c r="Q22" s="93">
        <f t="shared" si="3"/>
        <v>8928146</v>
      </c>
      <c r="R22" s="93">
        <f t="shared" si="3"/>
        <v>517611</v>
      </c>
      <c r="S22" s="93">
        <f t="shared" si="3"/>
        <v>1599627</v>
      </c>
      <c r="T22" s="93">
        <f t="shared" si="3"/>
        <v>-2185960</v>
      </c>
      <c r="U22" s="93">
        <f t="shared" si="3"/>
        <v>-68722</v>
      </c>
      <c r="V22" s="93">
        <f t="shared" si="3"/>
        <v>22487866</v>
      </c>
      <c r="W22" s="93">
        <f t="shared" si="3"/>
        <v>28182178</v>
      </c>
      <c r="X22" s="93">
        <f t="shared" si="3"/>
        <v>-5694312</v>
      </c>
      <c r="Y22" s="94">
        <f>+IF(W22&lt;&gt;0,(X22/W22)*100,0)</f>
        <v>-20.205365248917243</v>
      </c>
      <c r="Z22" s="95">
        <f t="shared" si="3"/>
        <v>28182178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21221450</v>
      </c>
      <c r="C24" s="73">
        <f>SUM(C22:C23)</f>
        <v>0</v>
      </c>
      <c r="D24" s="74">
        <f aca="true" t="shared" si="4" ref="D24:Z24">SUM(D22:D23)</f>
        <v>20779385</v>
      </c>
      <c r="E24" s="75">
        <f t="shared" si="4"/>
        <v>28182178</v>
      </c>
      <c r="F24" s="75">
        <f t="shared" si="4"/>
        <v>-769003</v>
      </c>
      <c r="G24" s="75">
        <f t="shared" si="4"/>
        <v>7998396</v>
      </c>
      <c r="H24" s="75">
        <f t="shared" si="4"/>
        <v>622166</v>
      </c>
      <c r="I24" s="75">
        <f t="shared" si="4"/>
        <v>7851559</v>
      </c>
      <c r="J24" s="75">
        <f t="shared" si="4"/>
        <v>-1451524</v>
      </c>
      <c r="K24" s="75">
        <f t="shared" si="4"/>
        <v>-805533</v>
      </c>
      <c r="L24" s="75">
        <f t="shared" si="4"/>
        <v>8033940</v>
      </c>
      <c r="M24" s="75">
        <f t="shared" si="4"/>
        <v>5776883</v>
      </c>
      <c r="N24" s="75">
        <f t="shared" si="4"/>
        <v>-810376</v>
      </c>
      <c r="O24" s="75">
        <f t="shared" si="4"/>
        <v>2517897</v>
      </c>
      <c r="P24" s="75">
        <f t="shared" si="4"/>
        <v>7220625</v>
      </c>
      <c r="Q24" s="75">
        <f t="shared" si="4"/>
        <v>8928146</v>
      </c>
      <c r="R24" s="75">
        <f t="shared" si="4"/>
        <v>517611</v>
      </c>
      <c r="S24" s="75">
        <f t="shared" si="4"/>
        <v>1599627</v>
      </c>
      <c r="T24" s="75">
        <f t="shared" si="4"/>
        <v>-2185960</v>
      </c>
      <c r="U24" s="75">
        <f t="shared" si="4"/>
        <v>-68722</v>
      </c>
      <c r="V24" s="75">
        <f t="shared" si="4"/>
        <v>22487866</v>
      </c>
      <c r="W24" s="75">
        <f t="shared" si="4"/>
        <v>28182178</v>
      </c>
      <c r="X24" s="75">
        <f t="shared" si="4"/>
        <v>-5694312</v>
      </c>
      <c r="Y24" s="76">
        <f>+IF(W24&lt;&gt;0,(X24/W24)*100,0)</f>
        <v>-20.205365248917243</v>
      </c>
      <c r="Z24" s="77">
        <f t="shared" si="4"/>
        <v>28182178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557013</v>
      </c>
      <c r="C27" s="21">
        <v>0</v>
      </c>
      <c r="D27" s="103">
        <v>26086000</v>
      </c>
      <c r="E27" s="104">
        <v>34968774</v>
      </c>
      <c r="F27" s="104">
        <v>785206</v>
      </c>
      <c r="G27" s="104">
        <v>0</v>
      </c>
      <c r="H27" s="104">
        <v>2368278</v>
      </c>
      <c r="I27" s="104">
        <v>3153484</v>
      </c>
      <c r="J27" s="104">
        <v>0</v>
      </c>
      <c r="K27" s="104">
        <v>5549893</v>
      </c>
      <c r="L27" s="104">
        <v>4854225</v>
      </c>
      <c r="M27" s="104">
        <v>10404118</v>
      </c>
      <c r="N27" s="104">
        <v>0</v>
      </c>
      <c r="O27" s="104">
        <v>23778</v>
      </c>
      <c r="P27" s="104">
        <v>1535177</v>
      </c>
      <c r="Q27" s="104">
        <v>1558955</v>
      </c>
      <c r="R27" s="104">
        <v>1256434</v>
      </c>
      <c r="S27" s="104">
        <v>1930359</v>
      </c>
      <c r="T27" s="104">
        <v>5869701</v>
      </c>
      <c r="U27" s="104">
        <v>9056494</v>
      </c>
      <c r="V27" s="104">
        <v>24173051</v>
      </c>
      <c r="W27" s="104">
        <v>34968774</v>
      </c>
      <c r="X27" s="104">
        <v>-10795723</v>
      </c>
      <c r="Y27" s="105">
        <v>-30.87</v>
      </c>
      <c r="Z27" s="106">
        <v>34968774</v>
      </c>
    </row>
    <row r="28" spans="1:26" ht="12.75">
      <c r="A28" s="107" t="s">
        <v>47</v>
      </c>
      <c r="B28" s="18">
        <v>0</v>
      </c>
      <c r="C28" s="18">
        <v>0</v>
      </c>
      <c r="D28" s="58">
        <v>22686000</v>
      </c>
      <c r="E28" s="59">
        <v>28020967</v>
      </c>
      <c r="F28" s="59">
        <v>785206</v>
      </c>
      <c r="G28" s="59">
        <v>0</v>
      </c>
      <c r="H28" s="59">
        <v>2366735</v>
      </c>
      <c r="I28" s="59">
        <v>3151941</v>
      </c>
      <c r="J28" s="59">
        <v>0</v>
      </c>
      <c r="K28" s="59">
        <v>4170628</v>
      </c>
      <c r="L28" s="59">
        <v>3639938</v>
      </c>
      <c r="M28" s="59">
        <v>7810566</v>
      </c>
      <c r="N28" s="59">
        <v>0</v>
      </c>
      <c r="O28" s="59">
        <v>0</v>
      </c>
      <c r="P28" s="59">
        <v>1397825</v>
      </c>
      <c r="Q28" s="59">
        <v>1397825</v>
      </c>
      <c r="R28" s="59">
        <v>281300</v>
      </c>
      <c r="S28" s="59">
        <v>1930359</v>
      </c>
      <c r="T28" s="59">
        <v>5529515</v>
      </c>
      <c r="U28" s="59">
        <v>7741174</v>
      </c>
      <c r="V28" s="59">
        <v>20101506</v>
      </c>
      <c r="W28" s="59">
        <v>28020967</v>
      </c>
      <c r="X28" s="59">
        <v>-7919461</v>
      </c>
      <c r="Y28" s="60">
        <v>-28.26</v>
      </c>
      <c r="Z28" s="61">
        <v>28020967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144128</v>
      </c>
      <c r="C31" s="18">
        <v>0</v>
      </c>
      <c r="D31" s="58">
        <v>3400000</v>
      </c>
      <c r="E31" s="59">
        <v>6947807</v>
      </c>
      <c r="F31" s="59">
        <v>0</v>
      </c>
      <c r="G31" s="59">
        <v>0</v>
      </c>
      <c r="H31" s="59">
        <v>1543</v>
      </c>
      <c r="I31" s="59">
        <v>1543</v>
      </c>
      <c r="J31" s="59">
        <v>0</v>
      </c>
      <c r="K31" s="59">
        <v>1379265</v>
      </c>
      <c r="L31" s="59">
        <v>1214287</v>
      </c>
      <c r="M31" s="59">
        <v>2593552</v>
      </c>
      <c r="N31" s="59">
        <v>0</v>
      </c>
      <c r="O31" s="59">
        <v>23778</v>
      </c>
      <c r="P31" s="59">
        <v>137352</v>
      </c>
      <c r="Q31" s="59">
        <v>161130</v>
      </c>
      <c r="R31" s="59">
        <v>975134</v>
      </c>
      <c r="S31" s="59">
        <v>0</v>
      </c>
      <c r="T31" s="59">
        <v>191705</v>
      </c>
      <c r="U31" s="59">
        <v>1166839</v>
      </c>
      <c r="V31" s="59">
        <v>3923064</v>
      </c>
      <c r="W31" s="59">
        <v>6947807</v>
      </c>
      <c r="X31" s="59">
        <v>-3024743</v>
      </c>
      <c r="Y31" s="60">
        <v>-43.54</v>
      </c>
      <c r="Z31" s="61">
        <v>6947807</v>
      </c>
    </row>
    <row r="32" spans="1:26" ht="12.75">
      <c r="A32" s="68" t="s">
        <v>50</v>
      </c>
      <c r="B32" s="21">
        <f>SUM(B28:B31)</f>
        <v>144128</v>
      </c>
      <c r="C32" s="21">
        <f>SUM(C28:C31)</f>
        <v>0</v>
      </c>
      <c r="D32" s="103">
        <f aca="true" t="shared" si="5" ref="D32:Z32">SUM(D28:D31)</f>
        <v>26086000</v>
      </c>
      <c r="E32" s="104">
        <f t="shared" si="5"/>
        <v>34968774</v>
      </c>
      <c r="F32" s="104">
        <f t="shared" si="5"/>
        <v>785206</v>
      </c>
      <c r="G32" s="104">
        <f t="shared" si="5"/>
        <v>0</v>
      </c>
      <c r="H32" s="104">
        <f t="shared" si="5"/>
        <v>2368278</v>
      </c>
      <c r="I32" s="104">
        <f t="shared" si="5"/>
        <v>3153484</v>
      </c>
      <c r="J32" s="104">
        <f t="shared" si="5"/>
        <v>0</v>
      </c>
      <c r="K32" s="104">
        <f t="shared" si="5"/>
        <v>5549893</v>
      </c>
      <c r="L32" s="104">
        <f t="shared" si="5"/>
        <v>4854225</v>
      </c>
      <c r="M32" s="104">
        <f t="shared" si="5"/>
        <v>10404118</v>
      </c>
      <c r="N32" s="104">
        <f t="shared" si="5"/>
        <v>0</v>
      </c>
      <c r="O32" s="104">
        <f t="shared" si="5"/>
        <v>23778</v>
      </c>
      <c r="P32" s="104">
        <f t="shared" si="5"/>
        <v>1535177</v>
      </c>
      <c r="Q32" s="104">
        <f t="shared" si="5"/>
        <v>1558955</v>
      </c>
      <c r="R32" s="104">
        <f t="shared" si="5"/>
        <v>1256434</v>
      </c>
      <c r="S32" s="104">
        <f t="shared" si="5"/>
        <v>1930359</v>
      </c>
      <c r="T32" s="104">
        <f t="shared" si="5"/>
        <v>5721220</v>
      </c>
      <c r="U32" s="104">
        <f t="shared" si="5"/>
        <v>8908013</v>
      </c>
      <c r="V32" s="104">
        <f t="shared" si="5"/>
        <v>24024570</v>
      </c>
      <c r="W32" s="104">
        <f t="shared" si="5"/>
        <v>34968774</v>
      </c>
      <c r="X32" s="104">
        <f t="shared" si="5"/>
        <v>-10944204</v>
      </c>
      <c r="Y32" s="105">
        <f>+IF(W32&lt;&gt;0,(X32/W32)*100,0)</f>
        <v>-31.29707664329324</v>
      </c>
      <c r="Z32" s="106">
        <f t="shared" si="5"/>
        <v>34968774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2930513</v>
      </c>
      <c r="C35" s="18">
        <v>0</v>
      </c>
      <c r="D35" s="58">
        <v>-7385519</v>
      </c>
      <c r="E35" s="59">
        <v>51191316</v>
      </c>
      <c r="F35" s="59">
        <v>2404357</v>
      </c>
      <c r="G35" s="59">
        <v>7315377</v>
      </c>
      <c r="H35" s="59">
        <v>-5104214</v>
      </c>
      <c r="I35" s="59">
        <v>4615520</v>
      </c>
      <c r="J35" s="59">
        <v>227515</v>
      </c>
      <c r="K35" s="59">
        <v>-8695047</v>
      </c>
      <c r="L35" s="59">
        <v>1658084</v>
      </c>
      <c r="M35" s="59">
        <v>-6809448</v>
      </c>
      <c r="N35" s="59">
        <v>233030</v>
      </c>
      <c r="O35" s="59">
        <v>3248976</v>
      </c>
      <c r="P35" s="59">
        <v>18140953</v>
      </c>
      <c r="Q35" s="59">
        <v>21622959</v>
      </c>
      <c r="R35" s="59">
        <v>-3945926</v>
      </c>
      <c r="S35" s="59">
        <v>-3195517</v>
      </c>
      <c r="T35" s="59">
        <v>-8055684</v>
      </c>
      <c r="U35" s="59">
        <v>-15197127</v>
      </c>
      <c r="V35" s="59">
        <v>4231904</v>
      </c>
      <c r="W35" s="59">
        <v>2589933</v>
      </c>
      <c r="X35" s="59">
        <v>1641971</v>
      </c>
      <c r="Y35" s="60">
        <v>63.4</v>
      </c>
      <c r="Z35" s="61">
        <v>51191316</v>
      </c>
    </row>
    <row r="36" spans="1:26" ht="12.75">
      <c r="A36" s="57" t="s">
        <v>53</v>
      </c>
      <c r="B36" s="18">
        <v>25108218</v>
      </c>
      <c r="C36" s="18">
        <v>0</v>
      </c>
      <c r="D36" s="58">
        <v>28213510</v>
      </c>
      <c r="E36" s="59">
        <v>377070583</v>
      </c>
      <c r="F36" s="59">
        <v>785206</v>
      </c>
      <c r="G36" s="59">
        <v>0</v>
      </c>
      <c r="H36" s="59">
        <v>2368278</v>
      </c>
      <c r="I36" s="59">
        <v>3153484</v>
      </c>
      <c r="J36" s="59">
        <v>0</v>
      </c>
      <c r="K36" s="59">
        <v>5549893</v>
      </c>
      <c r="L36" s="59">
        <v>5293425</v>
      </c>
      <c r="M36" s="59">
        <v>10843318</v>
      </c>
      <c r="N36" s="59">
        <v>408566</v>
      </c>
      <c r="O36" s="59">
        <v>210278</v>
      </c>
      <c r="P36" s="59">
        <v>1535177</v>
      </c>
      <c r="Q36" s="59">
        <v>2154021</v>
      </c>
      <c r="R36" s="59">
        <v>1147848</v>
      </c>
      <c r="S36" s="59">
        <v>1930359</v>
      </c>
      <c r="T36" s="59">
        <v>5892061</v>
      </c>
      <c r="U36" s="59">
        <v>8970268</v>
      </c>
      <c r="V36" s="59">
        <v>25121091</v>
      </c>
      <c r="W36" s="59">
        <v>23872625</v>
      </c>
      <c r="X36" s="59">
        <v>1248466</v>
      </c>
      <c r="Y36" s="60">
        <v>5.23</v>
      </c>
      <c r="Z36" s="61">
        <v>377070583</v>
      </c>
    </row>
    <row r="37" spans="1:26" ht="12.75">
      <c r="A37" s="57" t="s">
        <v>54</v>
      </c>
      <c r="B37" s="18">
        <v>1627637</v>
      </c>
      <c r="C37" s="18">
        <v>0</v>
      </c>
      <c r="D37" s="58">
        <v>48606</v>
      </c>
      <c r="E37" s="59">
        <v>52574684</v>
      </c>
      <c r="F37" s="59">
        <v>6060070</v>
      </c>
      <c r="G37" s="59">
        <v>-694255</v>
      </c>
      <c r="H37" s="59">
        <v>-3369023</v>
      </c>
      <c r="I37" s="59">
        <v>1996792</v>
      </c>
      <c r="J37" s="59">
        <v>1679041</v>
      </c>
      <c r="K37" s="59">
        <v>-2280168</v>
      </c>
      <c r="L37" s="59">
        <v>-1091708</v>
      </c>
      <c r="M37" s="59">
        <v>-1692835</v>
      </c>
      <c r="N37" s="59">
        <v>1483888</v>
      </c>
      <c r="O37" s="59">
        <v>941355</v>
      </c>
      <c r="P37" s="59">
        <v>12450190</v>
      </c>
      <c r="Q37" s="59">
        <v>14875433</v>
      </c>
      <c r="R37" s="59">
        <v>-3313625</v>
      </c>
      <c r="S37" s="59">
        <v>-2858133</v>
      </c>
      <c r="T37" s="59">
        <v>104820</v>
      </c>
      <c r="U37" s="59">
        <v>-6066938</v>
      </c>
      <c r="V37" s="59">
        <v>9112452</v>
      </c>
      <c r="W37" s="59">
        <v>-1719620</v>
      </c>
      <c r="X37" s="59">
        <v>10832072</v>
      </c>
      <c r="Y37" s="60">
        <v>-629.91</v>
      </c>
      <c r="Z37" s="61">
        <v>52574684</v>
      </c>
    </row>
    <row r="38" spans="1:26" ht="12.75">
      <c r="A38" s="57" t="s">
        <v>55</v>
      </c>
      <c r="B38" s="18">
        <v>2246617</v>
      </c>
      <c r="C38" s="18">
        <v>0</v>
      </c>
      <c r="D38" s="58">
        <v>0</v>
      </c>
      <c r="E38" s="59">
        <v>7180637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7180637</v>
      </c>
    </row>
    <row r="39" spans="1:26" ht="12.75">
      <c r="A39" s="57" t="s">
        <v>56</v>
      </c>
      <c r="B39" s="18">
        <v>2943025</v>
      </c>
      <c r="C39" s="18">
        <v>0</v>
      </c>
      <c r="D39" s="58">
        <v>0</v>
      </c>
      <c r="E39" s="59">
        <v>368506578</v>
      </c>
      <c r="F39" s="59">
        <v>0</v>
      </c>
      <c r="G39" s="59">
        <v>-26805</v>
      </c>
      <c r="H39" s="59">
        <v>-9334</v>
      </c>
      <c r="I39" s="59">
        <v>-36139</v>
      </c>
      <c r="J39" s="59">
        <v>0</v>
      </c>
      <c r="K39" s="59">
        <v>-41816</v>
      </c>
      <c r="L39" s="59">
        <v>0</v>
      </c>
      <c r="M39" s="59">
        <v>-41816</v>
      </c>
      <c r="N39" s="59">
        <v>-20263</v>
      </c>
      <c r="O39" s="59">
        <v>0</v>
      </c>
      <c r="P39" s="59">
        <v>0</v>
      </c>
      <c r="Q39" s="59">
        <v>-20263</v>
      </c>
      <c r="R39" s="59">
        <v>0</v>
      </c>
      <c r="S39" s="59">
        <v>-4589</v>
      </c>
      <c r="T39" s="59">
        <v>-37440</v>
      </c>
      <c r="U39" s="59">
        <v>-42029</v>
      </c>
      <c r="V39" s="59">
        <v>-140247</v>
      </c>
      <c r="W39" s="59">
        <v>28182178</v>
      </c>
      <c r="X39" s="59">
        <v>-28322425</v>
      </c>
      <c r="Y39" s="60">
        <v>-100.5</v>
      </c>
      <c r="Z39" s="61">
        <v>368506578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-74236473</v>
      </c>
      <c r="C42" s="18">
        <v>0</v>
      </c>
      <c r="D42" s="58">
        <v>-39723785</v>
      </c>
      <c r="E42" s="59">
        <v>35701366</v>
      </c>
      <c r="F42" s="59">
        <v>-3433189</v>
      </c>
      <c r="G42" s="59">
        <v>-7439800</v>
      </c>
      <c r="H42" s="59">
        <v>-8079141</v>
      </c>
      <c r="I42" s="59">
        <v>-18952130</v>
      </c>
      <c r="J42" s="59">
        <v>-1501435</v>
      </c>
      <c r="K42" s="59">
        <v>-6204311</v>
      </c>
      <c r="L42" s="59">
        <v>-6630826</v>
      </c>
      <c r="M42" s="59">
        <v>-14336572</v>
      </c>
      <c r="N42" s="59">
        <v>-6889298</v>
      </c>
      <c r="O42" s="59">
        <v>-6131164</v>
      </c>
      <c r="P42" s="59">
        <v>-5565405</v>
      </c>
      <c r="Q42" s="59">
        <v>-18585867</v>
      </c>
      <c r="R42" s="59">
        <v>-5015673</v>
      </c>
      <c r="S42" s="59">
        <v>-6075539</v>
      </c>
      <c r="T42" s="59">
        <v>-12717024</v>
      </c>
      <c r="U42" s="59">
        <v>-23808236</v>
      </c>
      <c r="V42" s="59">
        <v>-75682805</v>
      </c>
      <c r="W42" s="59">
        <v>35701366</v>
      </c>
      <c r="X42" s="59">
        <v>-111384171</v>
      </c>
      <c r="Y42" s="60">
        <v>-311.99</v>
      </c>
      <c r="Z42" s="61">
        <v>35701366</v>
      </c>
    </row>
    <row r="43" spans="1:26" ht="12.75">
      <c r="A43" s="57" t="s">
        <v>59</v>
      </c>
      <c r="B43" s="18">
        <v>0</v>
      </c>
      <c r="C43" s="18">
        <v>0</v>
      </c>
      <c r="D43" s="58">
        <v>-8219510</v>
      </c>
      <c r="E43" s="59">
        <v>-33961983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-1252</v>
      </c>
      <c r="U43" s="59">
        <v>-1252</v>
      </c>
      <c r="V43" s="59">
        <v>-1252</v>
      </c>
      <c r="W43" s="59">
        <v>-33961983</v>
      </c>
      <c r="X43" s="59">
        <v>33960731</v>
      </c>
      <c r="Y43" s="60">
        <v>-100</v>
      </c>
      <c r="Z43" s="61">
        <v>-33961983</v>
      </c>
    </row>
    <row r="44" spans="1:26" ht="12.75">
      <c r="A44" s="57" t="s">
        <v>60</v>
      </c>
      <c r="B44" s="18">
        <v>9137</v>
      </c>
      <c r="C44" s="18">
        <v>0</v>
      </c>
      <c r="D44" s="58">
        <v>-34788</v>
      </c>
      <c r="E44" s="59">
        <v>1529402</v>
      </c>
      <c r="F44" s="59">
        <v>-4056</v>
      </c>
      <c r="G44" s="59">
        <v>0</v>
      </c>
      <c r="H44" s="59">
        <v>1304</v>
      </c>
      <c r="I44" s="59">
        <v>-2752</v>
      </c>
      <c r="J44" s="59">
        <v>-1304</v>
      </c>
      <c r="K44" s="59">
        <v>0</v>
      </c>
      <c r="L44" s="59">
        <v>0</v>
      </c>
      <c r="M44" s="59">
        <v>-1304</v>
      </c>
      <c r="N44" s="59">
        <v>-54000</v>
      </c>
      <c r="O44" s="59">
        <v>52338</v>
      </c>
      <c r="P44" s="59">
        <v>516</v>
      </c>
      <c r="Q44" s="59">
        <v>-1146</v>
      </c>
      <c r="R44" s="59">
        <v>1146</v>
      </c>
      <c r="S44" s="59">
        <v>0</v>
      </c>
      <c r="T44" s="59">
        <v>46957</v>
      </c>
      <c r="U44" s="59">
        <v>48103</v>
      </c>
      <c r="V44" s="59">
        <v>42901</v>
      </c>
      <c r="W44" s="59">
        <v>-83394</v>
      </c>
      <c r="X44" s="59">
        <v>126295</v>
      </c>
      <c r="Y44" s="60">
        <v>-151.44</v>
      </c>
      <c r="Z44" s="61">
        <v>1529402</v>
      </c>
    </row>
    <row r="45" spans="1:26" ht="12.75">
      <c r="A45" s="68" t="s">
        <v>61</v>
      </c>
      <c r="B45" s="21">
        <v>-74227336</v>
      </c>
      <c r="C45" s="21">
        <v>0</v>
      </c>
      <c r="D45" s="103">
        <v>-47978083</v>
      </c>
      <c r="E45" s="104">
        <v>15155117</v>
      </c>
      <c r="F45" s="104">
        <v>-3437245</v>
      </c>
      <c r="G45" s="104">
        <f>+F45+G42+G43+G44+G83</f>
        <v>-10877045</v>
      </c>
      <c r="H45" s="104">
        <f>+G45+H42+H43+H44+H83</f>
        <v>-18954882</v>
      </c>
      <c r="I45" s="104">
        <f>+H45</f>
        <v>-18954882</v>
      </c>
      <c r="J45" s="104">
        <f>+H45+J42+J43+J44+J83</f>
        <v>-20457621</v>
      </c>
      <c r="K45" s="104">
        <f>+J45+K42+K43+K44+K83</f>
        <v>-26661932</v>
      </c>
      <c r="L45" s="104">
        <f>+K45+L42+L43+L44+L83</f>
        <v>-33292758</v>
      </c>
      <c r="M45" s="104">
        <f>+L45</f>
        <v>-33292758</v>
      </c>
      <c r="N45" s="104">
        <f>+L45+N42+N43+N44+N83</f>
        <v>-40236056</v>
      </c>
      <c r="O45" s="104">
        <f>+N45+O42+O43+O44+O83</f>
        <v>-46314882</v>
      </c>
      <c r="P45" s="104">
        <f>+O45+P42+P43+P44+P83</f>
        <v>-51879771</v>
      </c>
      <c r="Q45" s="104">
        <f>+P45</f>
        <v>-51879771</v>
      </c>
      <c r="R45" s="104">
        <f>+P45+R42+R43+R44+R83</f>
        <v>-56894298</v>
      </c>
      <c r="S45" s="104">
        <f>+R45+S42+S43+S44+S83</f>
        <v>-62969837</v>
      </c>
      <c r="T45" s="104">
        <f>+S45+T42+T43+T44+T83</f>
        <v>-75641156</v>
      </c>
      <c r="U45" s="104">
        <f>+T45</f>
        <v>-75641156</v>
      </c>
      <c r="V45" s="104">
        <f>+U45</f>
        <v>-75641156</v>
      </c>
      <c r="W45" s="104">
        <f>+W83+W42+W43+W44</f>
        <v>1655989</v>
      </c>
      <c r="X45" s="104">
        <f>+V45-W45</f>
        <v>-77297145</v>
      </c>
      <c r="Y45" s="105">
        <f>+IF(W45&lt;&gt;0,+(X45/W45)*100,0)</f>
        <v>-4667.732998226437</v>
      </c>
      <c r="Z45" s="106">
        <v>15155117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54.877922679786536</v>
      </c>
      <c r="E59" s="10">
        <f t="shared" si="7"/>
        <v>95.03001301011498</v>
      </c>
      <c r="F59" s="10">
        <f t="shared" si="7"/>
        <v>102.74128346598906</v>
      </c>
      <c r="G59" s="10">
        <f t="shared" si="7"/>
        <v>0</v>
      </c>
      <c r="H59" s="10">
        <f t="shared" si="7"/>
        <v>0</v>
      </c>
      <c r="I59" s="10">
        <f t="shared" si="7"/>
        <v>43.47558265424215</v>
      </c>
      <c r="J59" s="10">
        <f t="shared" si="7"/>
        <v>0</v>
      </c>
      <c r="K59" s="10">
        <f t="shared" si="7"/>
        <v>0.5675715188634997</v>
      </c>
      <c r="L59" s="10">
        <f t="shared" si="7"/>
        <v>2.0011579676326376</v>
      </c>
      <c r="M59" s="10">
        <f t="shared" si="7"/>
        <v>0.9045417032369625</v>
      </c>
      <c r="N59" s="10">
        <f t="shared" si="7"/>
        <v>-73.06228941292503</v>
      </c>
      <c r="O59" s="10">
        <f t="shared" si="7"/>
        <v>0</v>
      </c>
      <c r="P59" s="10">
        <f t="shared" si="7"/>
        <v>84.46150618401363</v>
      </c>
      <c r="Q59" s="10">
        <f t="shared" si="7"/>
        <v>12.132330305856492</v>
      </c>
      <c r="R59" s="10">
        <f t="shared" si="7"/>
        <v>2.684803032944896</v>
      </c>
      <c r="S59" s="10">
        <f t="shared" si="7"/>
        <v>2.0802048379156135</v>
      </c>
      <c r="T59" s="10">
        <f t="shared" si="7"/>
        <v>3.1003986764971185</v>
      </c>
      <c r="U59" s="10">
        <f t="shared" si="7"/>
        <v>2.151246276173943</v>
      </c>
      <c r="V59" s="10">
        <f t="shared" si="7"/>
        <v>14.744083367496877</v>
      </c>
      <c r="W59" s="10">
        <f t="shared" si="7"/>
        <v>95.03001301011498</v>
      </c>
      <c r="X59" s="10">
        <f t="shared" si="7"/>
        <v>0</v>
      </c>
      <c r="Y59" s="10">
        <f t="shared" si="7"/>
        <v>0</v>
      </c>
      <c r="Z59" s="11">
        <f t="shared" si="7"/>
        <v>95.03001301011498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14.774436760712478</v>
      </c>
      <c r="E61" s="13">
        <f t="shared" si="7"/>
        <v>95.00000317831625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95.00000317831625</v>
      </c>
      <c r="X61" s="13">
        <f t="shared" si="7"/>
        <v>0</v>
      </c>
      <c r="Y61" s="13">
        <f t="shared" si="7"/>
        <v>0</v>
      </c>
      <c r="Z61" s="14">
        <f t="shared" si="7"/>
        <v>95.00000317831625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52.26243238264936</v>
      </c>
      <c r="E62" s="13">
        <f t="shared" si="7"/>
        <v>99.75183896938225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99.75183896938225</v>
      </c>
      <c r="X62" s="13">
        <f t="shared" si="7"/>
        <v>0</v>
      </c>
      <c r="Y62" s="13">
        <f t="shared" si="7"/>
        <v>0</v>
      </c>
      <c r="Z62" s="14">
        <f t="shared" si="7"/>
        <v>99.75183896938225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102.74541125219494</v>
      </c>
      <c r="E63" s="13">
        <f t="shared" si="7"/>
        <v>95.00001466333906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95.00001466333906</v>
      </c>
      <c r="X63" s="13">
        <f t="shared" si="7"/>
        <v>0</v>
      </c>
      <c r="Y63" s="13">
        <f t="shared" si="7"/>
        <v>0</v>
      </c>
      <c r="Z63" s="14">
        <f t="shared" si="7"/>
        <v>95.00001466333906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33.73638782076754</v>
      </c>
      <c r="E64" s="13">
        <f t="shared" si="7"/>
        <v>94.99999490562155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94.99999490562155</v>
      </c>
      <c r="X64" s="13">
        <f t="shared" si="7"/>
        <v>0</v>
      </c>
      <c r="Y64" s="13">
        <f t="shared" si="7"/>
        <v>0</v>
      </c>
      <c r="Z64" s="14">
        <f t="shared" si="7"/>
        <v>94.99999490562155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90.00005065907456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90.00005065907456</v>
      </c>
      <c r="X66" s="16">
        <f t="shared" si="7"/>
        <v>0</v>
      </c>
      <c r="Y66" s="16">
        <f t="shared" si="7"/>
        <v>0</v>
      </c>
      <c r="Z66" s="17">
        <f t="shared" si="7"/>
        <v>90.00005065907456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12471002</v>
      </c>
      <c r="C68" s="18">
        <v>0</v>
      </c>
      <c r="D68" s="19">
        <v>19989831</v>
      </c>
      <c r="E68" s="20">
        <v>19989831</v>
      </c>
      <c r="F68" s="20">
        <v>1201481</v>
      </c>
      <c r="G68" s="20">
        <v>671002</v>
      </c>
      <c r="H68" s="20">
        <v>966851</v>
      </c>
      <c r="I68" s="20">
        <v>2839334</v>
      </c>
      <c r="J68" s="20">
        <v>0</v>
      </c>
      <c r="K68" s="20">
        <v>3153259</v>
      </c>
      <c r="L68" s="20">
        <v>968939</v>
      </c>
      <c r="M68" s="20">
        <v>4122198</v>
      </c>
      <c r="N68" s="20">
        <v>969314</v>
      </c>
      <c r="O68" s="20">
        <v>69923</v>
      </c>
      <c r="P68" s="20">
        <v>1153458</v>
      </c>
      <c r="Q68" s="20">
        <v>2192695</v>
      </c>
      <c r="R68" s="20">
        <v>1026593</v>
      </c>
      <c r="S68" s="20">
        <v>970914</v>
      </c>
      <c r="T68" s="20">
        <v>-504419</v>
      </c>
      <c r="U68" s="20">
        <v>1493088</v>
      </c>
      <c r="V68" s="20">
        <v>10647315</v>
      </c>
      <c r="W68" s="20">
        <v>19989831</v>
      </c>
      <c r="X68" s="20">
        <v>0</v>
      </c>
      <c r="Y68" s="19">
        <v>0</v>
      </c>
      <c r="Z68" s="22">
        <v>19989831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21057481</v>
      </c>
      <c r="C70" s="18">
        <v>0</v>
      </c>
      <c r="D70" s="19">
        <v>34763200</v>
      </c>
      <c r="E70" s="20">
        <v>31463200</v>
      </c>
      <c r="F70" s="20">
        <v>2026046</v>
      </c>
      <c r="G70" s="20">
        <v>1859070</v>
      </c>
      <c r="H70" s="20">
        <v>2466722</v>
      </c>
      <c r="I70" s="20">
        <v>6351838</v>
      </c>
      <c r="J70" s="20">
        <v>36594</v>
      </c>
      <c r="K70" s="20">
        <v>924213</v>
      </c>
      <c r="L70" s="20">
        <v>2237373</v>
      </c>
      <c r="M70" s="20">
        <v>3198180</v>
      </c>
      <c r="N70" s="20">
        <v>2001205</v>
      </c>
      <c r="O70" s="20">
        <v>917280</v>
      </c>
      <c r="P70" s="20">
        <v>1892403</v>
      </c>
      <c r="Q70" s="20">
        <v>4810888</v>
      </c>
      <c r="R70" s="20">
        <v>1802345</v>
      </c>
      <c r="S70" s="20">
        <v>1780969</v>
      </c>
      <c r="T70" s="20">
        <v>2167050</v>
      </c>
      <c r="U70" s="20">
        <v>5750364</v>
      </c>
      <c r="V70" s="20">
        <v>20111270</v>
      </c>
      <c r="W70" s="20">
        <v>31463200</v>
      </c>
      <c r="X70" s="20">
        <v>0</v>
      </c>
      <c r="Y70" s="19">
        <v>0</v>
      </c>
      <c r="Z70" s="22">
        <v>31463200</v>
      </c>
    </row>
    <row r="71" spans="1:26" ht="12.75" hidden="1">
      <c r="A71" s="38" t="s">
        <v>67</v>
      </c>
      <c r="B71" s="18">
        <v>7725451</v>
      </c>
      <c r="C71" s="18">
        <v>0</v>
      </c>
      <c r="D71" s="19">
        <v>9044646</v>
      </c>
      <c r="E71" s="20">
        <v>7925499</v>
      </c>
      <c r="F71" s="20">
        <v>519758</v>
      </c>
      <c r="G71" s="20">
        <v>590276</v>
      </c>
      <c r="H71" s="20">
        <v>506149</v>
      </c>
      <c r="I71" s="20">
        <v>1616183</v>
      </c>
      <c r="J71" s="20">
        <v>0</v>
      </c>
      <c r="K71" s="20">
        <v>-37595</v>
      </c>
      <c r="L71" s="20">
        <v>660977</v>
      </c>
      <c r="M71" s="20">
        <v>623382</v>
      </c>
      <c r="N71" s="20">
        <v>790367</v>
      </c>
      <c r="O71" s="20">
        <v>-80465</v>
      </c>
      <c r="P71" s="20">
        <v>829220</v>
      </c>
      <c r="Q71" s="20">
        <v>1539122</v>
      </c>
      <c r="R71" s="20">
        <v>697087</v>
      </c>
      <c r="S71" s="20">
        <v>455208</v>
      </c>
      <c r="T71" s="20">
        <v>-4543393</v>
      </c>
      <c r="U71" s="20">
        <v>-3391098</v>
      </c>
      <c r="V71" s="20">
        <v>387589</v>
      </c>
      <c r="W71" s="20">
        <v>7925499</v>
      </c>
      <c r="X71" s="20">
        <v>0</v>
      </c>
      <c r="Y71" s="19">
        <v>0</v>
      </c>
      <c r="Z71" s="22">
        <v>7925499</v>
      </c>
    </row>
    <row r="72" spans="1:26" ht="12.75" hidden="1">
      <c r="A72" s="38" t="s">
        <v>68</v>
      </c>
      <c r="B72" s="18">
        <v>3669281</v>
      </c>
      <c r="C72" s="18">
        <v>0</v>
      </c>
      <c r="D72" s="19">
        <v>4414712</v>
      </c>
      <c r="E72" s="20">
        <v>3750851</v>
      </c>
      <c r="F72" s="20">
        <v>-11863</v>
      </c>
      <c r="G72" s="20">
        <v>-46493</v>
      </c>
      <c r="H72" s="20">
        <v>-1107</v>
      </c>
      <c r="I72" s="20">
        <v>-59463</v>
      </c>
      <c r="J72" s="20">
        <v>0</v>
      </c>
      <c r="K72" s="20">
        <v>0</v>
      </c>
      <c r="L72" s="20">
        <v>1749622</v>
      </c>
      <c r="M72" s="20">
        <v>1749622</v>
      </c>
      <c r="N72" s="20">
        <v>0</v>
      </c>
      <c r="O72" s="20">
        <v>-5094</v>
      </c>
      <c r="P72" s="20">
        <v>988649</v>
      </c>
      <c r="Q72" s="20">
        <v>983555</v>
      </c>
      <c r="R72" s="20">
        <v>0</v>
      </c>
      <c r="S72" s="20">
        <v>-10884</v>
      </c>
      <c r="T72" s="20">
        <v>852804</v>
      </c>
      <c r="U72" s="20">
        <v>841920</v>
      </c>
      <c r="V72" s="20">
        <v>3515634</v>
      </c>
      <c r="W72" s="20">
        <v>3750851</v>
      </c>
      <c r="X72" s="20">
        <v>0</v>
      </c>
      <c r="Y72" s="19">
        <v>0</v>
      </c>
      <c r="Z72" s="22">
        <v>3750851</v>
      </c>
    </row>
    <row r="73" spans="1:26" ht="12.75" hidden="1">
      <c r="A73" s="38" t="s">
        <v>69</v>
      </c>
      <c r="B73" s="18">
        <v>5699212</v>
      </c>
      <c r="C73" s="18">
        <v>0</v>
      </c>
      <c r="D73" s="19">
        <v>7851792</v>
      </c>
      <c r="E73" s="20">
        <v>7851792</v>
      </c>
      <c r="F73" s="20">
        <v>0</v>
      </c>
      <c r="G73" s="20">
        <v>-46358</v>
      </c>
      <c r="H73" s="20">
        <v>-122</v>
      </c>
      <c r="I73" s="20">
        <v>-46480</v>
      </c>
      <c r="J73" s="20">
        <v>0</v>
      </c>
      <c r="K73" s="20">
        <v>-40099</v>
      </c>
      <c r="L73" s="20">
        <v>2766295</v>
      </c>
      <c r="M73" s="20">
        <v>2726196</v>
      </c>
      <c r="N73" s="20">
        <v>0</v>
      </c>
      <c r="O73" s="20">
        <v>0</v>
      </c>
      <c r="P73" s="20">
        <v>1603480</v>
      </c>
      <c r="Q73" s="20">
        <v>1603480</v>
      </c>
      <c r="R73" s="20">
        <v>0</v>
      </c>
      <c r="S73" s="20">
        <v>-9678</v>
      </c>
      <c r="T73" s="20">
        <v>1517689</v>
      </c>
      <c r="U73" s="20">
        <v>1508011</v>
      </c>
      <c r="V73" s="20">
        <v>5791207</v>
      </c>
      <c r="W73" s="20">
        <v>7851792</v>
      </c>
      <c r="X73" s="20">
        <v>0</v>
      </c>
      <c r="Y73" s="19">
        <v>0</v>
      </c>
      <c r="Z73" s="22">
        <v>7851792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450197</v>
      </c>
      <c r="C75" s="27">
        <v>0</v>
      </c>
      <c r="D75" s="28">
        <v>397643</v>
      </c>
      <c r="E75" s="29">
        <v>1973980</v>
      </c>
      <c r="F75" s="29">
        <v>13923</v>
      </c>
      <c r="G75" s="29">
        <v>-685</v>
      </c>
      <c r="H75" s="29">
        <v>0</v>
      </c>
      <c r="I75" s="29">
        <v>13238</v>
      </c>
      <c r="J75" s="29">
        <v>0</v>
      </c>
      <c r="K75" s="29">
        <v>1798</v>
      </c>
      <c r="L75" s="29">
        <v>1513077</v>
      </c>
      <c r="M75" s="29">
        <v>1514875</v>
      </c>
      <c r="N75" s="29">
        <v>2398</v>
      </c>
      <c r="O75" s="29">
        <v>3333</v>
      </c>
      <c r="P75" s="29">
        <v>1057551</v>
      </c>
      <c r="Q75" s="29">
        <v>1063282</v>
      </c>
      <c r="R75" s="29">
        <v>-990</v>
      </c>
      <c r="S75" s="29">
        <v>0</v>
      </c>
      <c r="T75" s="29">
        <v>1041961</v>
      </c>
      <c r="U75" s="29">
        <v>1040971</v>
      </c>
      <c r="V75" s="29">
        <v>3632366</v>
      </c>
      <c r="W75" s="29">
        <v>1973980</v>
      </c>
      <c r="X75" s="29">
        <v>0</v>
      </c>
      <c r="Y75" s="28">
        <v>0</v>
      </c>
      <c r="Z75" s="30">
        <v>1973980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10970004</v>
      </c>
      <c r="E77" s="20">
        <v>18996339</v>
      </c>
      <c r="F77" s="20">
        <v>1234417</v>
      </c>
      <c r="G77" s="20">
        <v>0</v>
      </c>
      <c r="H77" s="20">
        <v>0</v>
      </c>
      <c r="I77" s="20">
        <v>1234417</v>
      </c>
      <c r="J77" s="20">
        <v>0</v>
      </c>
      <c r="K77" s="20">
        <v>17897</v>
      </c>
      <c r="L77" s="20">
        <v>19390</v>
      </c>
      <c r="M77" s="20">
        <v>37287</v>
      </c>
      <c r="N77" s="20">
        <v>-708203</v>
      </c>
      <c r="O77" s="20">
        <v>0</v>
      </c>
      <c r="P77" s="20">
        <v>974228</v>
      </c>
      <c r="Q77" s="20">
        <v>266025</v>
      </c>
      <c r="R77" s="20">
        <v>27562</v>
      </c>
      <c r="S77" s="20">
        <v>20197</v>
      </c>
      <c r="T77" s="20">
        <v>-15639</v>
      </c>
      <c r="U77" s="20">
        <v>32120</v>
      </c>
      <c r="V77" s="20">
        <v>1569849</v>
      </c>
      <c r="W77" s="20">
        <v>18996339</v>
      </c>
      <c r="X77" s="20">
        <v>0</v>
      </c>
      <c r="Y77" s="19">
        <v>0</v>
      </c>
      <c r="Z77" s="22">
        <v>18996339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5136067</v>
      </c>
      <c r="E79" s="20">
        <v>29890041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29890041</v>
      </c>
      <c r="X79" s="20">
        <v>0</v>
      </c>
      <c r="Y79" s="19">
        <v>0</v>
      </c>
      <c r="Z79" s="22">
        <v>29890041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4726952</v>
      </c>
      <c r="E80" s="20">
        <v>7905831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7905831</v>
      </c>
      <c r="X80" s="20">
        <v>0</v>
      </c>
      <c r="Y80" s="19">
        <v>0</v>
      </c>
      <c r="Z80" s="22">
        <v>7905831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4535914</v>
      </c>
      <c r="E81" s="20">
        <v>3563309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3563309</v>
      </c>
      <c r="X81" s="20">
        <v>0</v>
      </c>
      <c r="Y81" s="19">
        <v>0</v>
      </c>
      <c r="Z81" s="22">
        <v>3563309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2648911</v>
      </c>
      <c r="E82" s="20">
        <v>7459202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7459202</v>
      </c>
      <c r="X82" s="20">
        <v>0</v>
      </c>
      <c r="Y82" s="19">
        <v>0</v>
      </c>
      <c r="Z82" s="22">
        <v>7459202</v>
      </c>
    </row>
    <row r="83" spans="1:26" ht="12.75" hidden="1">
      <c r="A83" s="38"/>
      <c r="B83" s="18"/>
      <c r="C83" s="18"/>
      <c r="D83" s="19"/>
      <c r="E83" s="20">
        <v>11886332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11886332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1776583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1776583</v>
      </c>
      <c r="X84" s="29">
        <v>0</v>
      </c>
      <c r="Y84" s="28">
        <v>0</v>
      </c>
      <c r="Z84" s="30">
        <v>1776583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106761549</v>
      </c>
      <c r="E5" s="59">
        <v>106761549</v>
      </c>
      <c r="F5" s="59">
        <v>0</v>
      </c>
      <c r="G5" s="59">
        <v>0</v>
      </c>
      <c r="H5" s="59">
        <v>0</v>
      </c>
      <c r="I5" s="59">
        <v>0</v>
      </c>
      <c r="J5" s="59">
        <v>7681663</v>
      </c>
      <c r="K5" s="59">
        <v>8274045</v>
      </c>
      <c r="L5" s="59">
        <v>7504847</v>
      </c>
      <c r="M5" s="59">
        <v>23460555</v>
      </c>
      <c r="N5" s="59">
        <v>7728673</v>
      </c>
      <c r="O5" s="59">
        <v>7712818</v>
      </c>
      <c r="P5" s="59">
        <v>7557391</v>
      </c>
      <c r="Q5" s="59">
        <v>22998882</v>
      </c>
      <c r="R5" s="59">
        <v>7505199</v>
      </c>
      <c r="S5" s="59">
        <v>7530867</v>
      </c>
      <c r="T5" s="59">
        <v>7493453</v>
      </c>
      <c r="U5" s="59">
        <v>22529519</v>
      </c>
      <c r="V5" s="59">
        <v>68988956</v>
      </c>
      <c r="W5" s="59">
        <v>106761549</v>
      </c>
      <c r="X5" s="59">
        <v>-37772593</v>
      </c>
      <c r="Y5" s="60">
        <v>-35.38</v>
      </c>
      <c r="Z5" s="61">
        <v>106761549</v>
      </c>
    </row>
    <row r="6" spans="1:26" ht="12.75">
      <c r="A6" s="57" t="s">
        <v>32</v>
      </c>
      <c r="B6" s="18">
        <v>0</v>
      </c>
      <c r="C6" s="18">
        <v>0</v>
      </c>
      <c r="D6" s="58">
        <v>473159537</v>
      </c>
      <c r="E6" s="59">
        <v>474659532</v>
      </c>
      <c r="F6" s="59">
        <v>0</v>
      </c>
      <c r="G6" s="59">
        <v>0</v>
      </c>
      <c r="H6" s="59">
        <v>0</v>
      </c>
      <c r="I6" s="59">
        <v>0</v>
      </c>
      <c r="J6" s="59">
        <v>35672057</v>
      </c>
      <c r="K6" s="59">
        <v>36806499</v>
      </c>
      <c r="L6" s="59">
        <v>38585591</v>
      </c>
      <c r="M6" s="59">
        <v>111064147</v>
      </c>
      <c r="N6" s="59">
        <v>41218802</v>
      </c>
      <c r="O6" s="59">
        <v>38824176</v>
      </c>
      <c r="P6" s="59">
        <v>42725725</v>
      </c>
      <c r="Q6" s="59">
        <v>122768703</v>
      </c>
      <c r="R6" s="59">
        <v>34753344</v>
      </c>
      <c r="S6" s="59">
        <v>30230272</v>
      </c>
      <c r="T6" s="59">
        <v>34698387</v>
      </c>
      <c r="U6" s="59">
        <v>99682003</v>
      </c>
      <c r="V6" s="59">
        <v>333514853</v>
      </c>
      <c r="W6" s="59">
        <v>474659532</v>
      </c>
      <c r="X6" s="59">
        <v>-141144679</v>
      </c>
      <c r="Y6" s="60">
        <v>-29.74</v>
      </c>
      <c r="Z6" s="61">
        <v>474659532</v>
      </c>
    </row>
    <row r="7" spans="1:26" ht="12.75">
      <c r="A7" s="57" t="s">
        <v>33</v>
      </c>
      <c r="B7" s="18">
        <v>0</v>
      </c>
      <c r="C7" s="18">
        <v>0</v>
      </c>
      <c r="D7" s="58">
        <v>4465325</v>
      </c>
      <c r="E7" s="59">
        <v>4465325</v>
      </c>
      <c r="F7" s="59">
        <v>0</v>
      </c>
      <c r="G7" s="59">
        <v>0</v>
      </c>
      <c r="H7" s="59">
        <v>0</v>
      </c>
      <c r="I7" s="59">
        <v>0</v>
      </c>
      <c r="J7" s="59">
        <v>48064</v>
      </c>
      <c r="K7" s="59">
        <v>180060</v>
      </c>
      <c r="L7" s="59">
        <v>217269</v>
      </c>
      <c r="M7" s="59">
        <v>445393</v>
      </c>
      <c r="N7" s="59">
        <v>106263</v>
      </c>
      <c r="O7" s="59">
        <v>164855</v>
      </c>
      <c r="P7" s="59">
        <v>227504</v>
      </c>
      <c r="Q7" s="59">
        <v>498622</v>
      </c>
      <c r="R7" s="59">
        <v>274886</v>
      </c>
      <c r="S7" s="59">
        <v>256202</v>
      </c>
      <c r="T7" s="59">
        <v>29903</v>
      </c>
      <c r="U7" s="59">
        <v>560991</v>
      </c>
      <c r="V7" s="59">
        <v>1505006</v>
      </c>
      <c r="W7" s="59">
        <v>4465325</v>
      </c>
      <c r="X7" s="59">
        <v>-2960319</v>
      </c>
      <c r="Y7" s="60">
        <v>-66.3</v>
      </c>
      <c r="Z7" s="61">
        <v>4465325</v>
      </c>
    </row>
    <row r="8" spans="1:26" ht="12.75">
      <c r="A8" s="57" t="s">
        <v>34</v>
      </c>
      <c r="B8" s="18">
        <v>0</v>
      </c>
      <c r="C8" s="18">
        <v>0</v>
      </c>
      <c r="D8" s="58">
        <v>101533125</v>
      </c>
      <c r="E8" s="59">
        <v>102182106</v>
      </c>
      <c r="F8" s="59">
        <v>0</v>
      </c>
      <c r="G8" s="59">
        <v>0</v>
      </c>
      <c r="H8" s="59">
        <v>0</v>
      </c>
      <c r="I8" s="59">
        <v>0</v>
      </c>
      <c r="J8" s="59">
        <v>-492276</v>
      </c>
      <c r="K8" s="59">
        <v>-4665315</v>
      </c>
      <c r="L8" s="59">
        <v>27648415</v>
      </c>
      <c r="M8" s="59">
        <v>22490824</v>
      </c>
      <c r="N8" s="59">
        <v>565353</v>
      </c>
      <c r="O8" s="59">
        <v>-1911758</v>
      </c>
      <c r="P8" s="59">
        <v>21858894</v>
      </c>
      <c r="Q8" s="59">
        <v>20512489</v>
      </c>
      <c r="R8" s="59">
        <v>43295</v>
      </c>
      <c r="S8" s="59">
        <v>-113731</v>
      </c>
      <c r="T8" s="59">
        <v>-10134956</v>
      </c>
      <c r="U8" s="59">
        <v>-10205392</v>
      </c>
      <c r="V8" s="59">
        <v>32797921</v>
      </c>
      <c r="W8" s="59">
        <v>102182106</v>
      </c>
      <c r="X8" s="59">
        <v>-69384185</v>
      </c>
      <c r="Y8" s="60">
        <v>-67.9</v>
      </c>
      <c r="Z8" s="61">
        <v>102182106</v>
      </c>
    </row>
    <row r="9" spans="1:26" ht="12.75">
      <c r="A9" s="57" t="s">
        <v>35</v>
      </c>
      <c r="B9" s="18">
        <v>0</v>
      </c>
      <c r="C9" s="18">
        <v>0</v>
      </c>
      <c r="D9" s="58">
        <v>64251400</v>
      </c>
      <c r="E9" s="59">
        <v>64251400</v>
      </c>
      <c r="F9" s="59">
        <v>0</v>
      </c>
      <c r="G9" s="59">
        <v>0</v>
      </c>
      <c r="H9" s="59">
        <v>0</v>
      </c>
      <c r="I9" s="59">
        <v>0</v>
      </c>
      <c r="J9" s="59">
        <v>2347422</v>
      </c>
      <c r="K9" s="59">
        <v>2139460</v>
      </c>
      <c r="L9" s="59">
        <v>2114229</v>
      </c>
      <c r="M9" s="59">
        <v>6601111</v>
      </c>
      <c r="N9" s="59">
        <v>2987179</v>
      </c>
      <c r="O9" s="59">
        <v>2992113</v>
      </c>
      <c r="P9" s="59">
        <v>1428367</v>
      </c>
      <c r="Q9" s="59">
        <v>7407659</v>
      </c>
      <c r="R9" s="59">
        <v>1228882</v>
      </c>
      <c r="S9" s="59">
        <v>1368477</v>
      </c>
      <c r="T9" s="59">
        <v>2116983</v>
      </c>
      <c r="U9" s="59">
        <v>4714342</v>
      </c>
      <c r="V9" s="59">
        <v>18723112</v>
      </c>
      <c r="W9" s="59">
        <v>64251400</v>
      </c>
      <c r="X9" s="59">
        <v>-45528288</v>
      </c>
      <c r="Y9" s="60">
        <v>-70.86</v>
      </c>
      <c r="Z9" s="61">
        <v>64251400</v>
      </c>
    </row>
    <row r="10" spans="1:26" ht="20.25">
      <c r="A10" s="62" t="s">
        <v>113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750170936</v>
      </c>
      <c r="E10" s="65">
        <f t="shared" si="0"/>
        <v>752319912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45256930</v>
      </c>
      <c r="K10" s="65">
        <f t="shared" si="0"/>
        <v>42734749</v>
      </c>
      <c r="L10" s="65">
        <f t="shared" si="0"/>
        <v>76070351</v>
      </c>
      <c r="M10" s="65">
        <f t="shared" si="0"/>
        <v>164062030</v>
      </c>
      <c r="N10" s="65">
        <f t="shared" si="0"/>
        <v>52606270</v>
      </c>
      <c r="O10" s="65">
        <f t="shared" si="0"/>
        <v>47782204</v>
      </c>
      <c r="P10" s="65">
        <f t="shared" si="0"/>
        <v>73797881</v>
      </c>
      <c r="Q10" s="65">
        <f t="shared" si="0"/>
        <v>174186355</v>
      </c>
      <c r="R10" s="65">
        <f t="shared" si="0"/>
        <v>43805606</v>
      </c>
      <c r="S10" s="65">
        <f t="shared" si="0"/>
        <v>39272087</v>
      </c>
      <c r="T10" s="65">
        <f t="shared" si="0"/>
        <v>34203770</v>
      </c>
      <c r="U10" s="65">
        <f t="shared" si="0"/>
        <v>117281463</v>
      </c>
      <c r="V10" s="65">
        <f t="shared" si="0"/>
        <v>455529848</v>
      </c>
      <c r="W10" s="65">
        <f t="shared" si="0"/>
        <v>752319912</v>
      </c>
      <c r="X10" s="65">
        <f t="shared" si="0"/>
        <v>-296790064</v>
      </c>
      <c r="Y10" s="66">
        <f>+IF(W10&lt;&gt;0,(X10/W10)*100,0)</f>
        <v>-39.44998122022324</v>
      </c>
      <c r="Z10" s="67">
        <f t="shared" si="0"/>
        <v>752319912</v>
      </c>
    </row>
    <row r="11" spans="1:26" ht="12.75">
      <c r="A11" s="57" t="s">
        <v>36</v>
      </c>
      <c r="B11" s="18">
        <v>0</v>
      </c>
      <c r="C11" s="18">
        <v>0</v>
      </c>
      <c r="D11" s="58">
        <v>312376451</v>
      </c>
      <c r="E11" s="59">
        <v>300367526</v>
      </c>
      <c r="F11" s="59">
        <v>0</v>
      </c>
      <c r="G11" s="59">
        <v>0</v>
      </c>
      <c r="H11" s="59">
        <v>0</v>
      </c>
      <c r="I11" s="59">
        <v>0</v>
      </c>
      <c r="J11" s="59">
        <v>24819718</v>
      </c>
      <c r="K11" s="59">
        <v>24904500</v>
      </c>
      <c r="L11" s="59">
        <v>24123460</v>
      </c>
      <c r="M11" s="59">
        <v>73847678</v>
      </c>
      <c r="N11" s="59">
        <v>24785793</v>
      </c>
      <c r="O11" s="59">
        <v>24339624</v>
      </c>
      <c r="P11" s="59">
        <v>24158921</v>
      </c>
      <c r="Q11" s="59">
        <v>73284338</v>
      </c>
      <c r="R11" s="59">
        <v>22825687</v>
      </c>
      <c r="S11" s="59">
        <v>24020977</v>
      </c>
      <c r="T11" s="59">
        <v>23223689</v>
      </c>
      <c r="U11" s="59">
        <v>70070353</v>
      </c>
      <c r="V11" s="59">
        <v>217202369</v>
      </c>
      <c r="W11" s="59">
        <v>300367526</v>
      </c>
      <c r="X11" s="59">
        <v>-83165157</v>
      </c>
      <c r="Y11" s="60">
        <v>-27.69</v>
      </c>
      <c r="Z11" s="61">
        <v>300367526</v>
      </c>
    </row>
    <row r="12" spans="1:26" ht="12.75">
      <c r="A12" s="57" t="s">
        <v>37</v>
      </c>
      <c r="B12" s="18">
        <v>0</v>
      </c>
      <c r="C12" s="18">
        <v>0</v>
      </c>
      <c r="D12" s="58">
        <v>12036958</v>
      </c>
      <c r="E12" s="59">
        <v>12036958</v>
      </c>
      <c r="F12" s="59">
        <v>0</v>
      </c>
      <c r="G12" s="59">
        <v>0</v>
      </c>
      <c r="H12" s="59">
        <v>0</v>
      </c>
      <c r="I12" s="59">
        <v>0</v>
      </c>
      <c r="J12" s="59">
        <v>940245</v>
      </c>
      <c r="K12" s="59">
        <v>940245</v>
      </c>
      <c r="L12" s="59">
        <v>940245</v>
      </c>
      <c r="M12" s="59">
        <v>2820735</v>
      </c>
      <c r="N12" s="59">
        <v>940487</v>
      </c>
      <c r="O12" s="59">
        <v>952028</v>
      </c>
      <c r="P12" s="59">
        <v>942223</v>
      </c>
      <c r="Q12" s="59">
        <v>2834738</v>
      </c>
      <c r="R12" s="59">
        <v>940487</v>
      </c>
      <c r="S12" s="59">
        <v>920188</v>
      </c>
      <c r="T12" s="59">
        <v>1253892</v>
      </c>
      <c r="U12" s="59">
        <v>3114567</v>
      </c>
      <c r="V12" s="59">
        <v>8770040</v>
      </c>
      <c r="W12" s="59">
        <v>12036958</v>
      </c>
      <c r="X12" s="59">
        <v>-3266918</v>
      </c>
      <c r="Y12" s="60">
        <v>-27.14</v>
      </c>
      <c r="Z12" s="61">
        <v>12036958</v>
      </c>
    </row>
    <row r="13" spans="1:26" ht="12.75">
      <c r="A13" s="57" t="s">
        <v>114</v>
      </c>
      <c r="B13" s="18">
        <v>0</v>
      </c>
      <c r="C13" s="18">
        <v>0</v>
      </c>
      <c r="D13" s="58">
        <v>95593579</v>
      </c>
      <c r="E13" s="59">
        <v>95593579</v>
      </c>
      <c r="F13" s="59">
        <v>0</v>
      </c>
      <c r="G13" s="59">
        <v>0</v>
      </c>
      <c r="H13" s="59">
        <v>0</v>
      </c>
      <c r="I13" s="59">
        <v>0</v>
      </c>
      <c r="J13" s="59">
        <v>868</v>
      </c>
      <c r="K13" s="59">
        <v>2414</v>
      </c>
      <c r="L13" s="59">
        <v>-3282</v>
      </c>
      <c r="M13" s="59">
        <v>0</v>
      </c>
      <c r="N13" s="59">
        <v>1937</v>
      </c>
      <c r="O13" s="59">
        <v>-1937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95593579</v>
      </c>
      <c r="X13" s="59">
        <v>-95593579</v>
      </c>
      <c r="Y13" s="60">
        <v>-100</v>
      </c>
      <c r="Z13" s="61">
        <v>95593579</v>
      </c>
    </row>
    <row r="14" spans="1:26" ht="12.75">
      <c r="A14" s="57" t="s">
        <v>38</v>
      </c>
      <c r="B14" s="18">
        <v>0</v>
      </c>
      <c r="C14" s="18">
        <v>0</v>
      </c>
      <c r="D14" s="58">
        <v>10986696</v>
      </c>
      <c r="E14" s="59">
        <v>10986696</v>
      </c>
      <c r="F14" s="59">
        <v>0</v>
      </c>
      <c r="G14" s="59">
        <v>0</v>
      </c>
      <c r="H14" s="59">
        <v>0</v>
      </c>
      <c r="I14" s="59">
        <v>0</v>
      </c>
      <c r="J14" s="59">
        <v>629360</v>
      </c>
      <c r="K14" s="59">
        <v>588078</v>
      </c>
      <c r="L14" s="59">
        <v>2653713</v>
      </c>
      <c r="M14" s="59">
        <v>3871151</v>
      </c>
      <c r="N14" s="59">
        <v>610488</v>
      </c>
      <c r="O14" s="59">
        <v>552779</v>
      </c>
      <c r="P14" s="59">
        <v>614429</v>
      </c>
      <c r="Q14" s="59">
        <v>1777696</v>
      </c>
      <c r="R14" s="59">
        <v>72129</v>
      </c>
      <c r="S14" s="59">
        <v>199770</v>
      </c>
      <c r="T14" s="59">
        <v>1064936</v>
      </c>
      <c r="U14" s="59">
        <v>1336835</v>
      </c>
      <c r="V14" s="59">
        <v>6985682</v>
      </c>
      <c r="W14" s="59">
        <v>10986696</v>
      </c>
      <c r="X14" s="59">
        <v>-4001014</v>
      </c>
      <c r="Y14" s="60">
        <v>-36.42</v>
      </c>
      <c r="Z14" s="61">
        <v>10986696</v>
      </c>
    </row>
    <row r="15" spans="1:26" ht="12.75">
      <c r="A15" s="57" t="s">
        <v>39</v>
      </c>
      <c r="B15" s="18">
        <v>0</v>
      </c>
      <c r="C15" s="18">
        <v>0</v>
      </c>
      <c r="D15" s="58">
        <v>218942438</v>
      </c>
      <c r="E15" s="59">
        <v>218925838</v>
      </c>
      <c r="F15" s="59">
        <v>0</v>
      </c>
      <c r="G15" s="59">
        <v>0</v>
      </c>
      <c r="H15" s="59">
        <v>0</v>
      </c>
      <c r="I15" s="59">
        <v>0</v>
      </c>
      <c r="J15" s="59">
        <v>17505126</v>
      </c>
      <c r="K15" s="59">
        <v>18683070</v>
      </c>
      <c r="L15" s="59">
        <v>18075110</v>
      </c>
      <c r="M15" s="59">
        <v>54263306</v>
      </c>
      <c r="N15" s="59">
        <v>18681654</v>
      </c>
      <c r="O15" s="59">
        <v>20826101</v>
      </c>
      <c r="P15" s="59">
        <v>19516319</v>
      </c>
      <c r="Q15" s="59">
        <v>59024074</v>
      </c>
      <c r="R15" s="59">
        <v>16447823</v>
      </c>
      <c r="S15" s="59">
        <v>13966148</v>
      </c>
      <c r="T15" s="59">
        <v>18171855</v>
      </c>
      <c r="U15" s="59">
        <v>48585826</v>
      </c>
      <c r="V15" s="59">
        <v>161873206</v>
      </c>
      <c r="W15" s="59">
        <v>218925838</v>
      </c>
      <c r="X15" s="59">
        <v>-57052632</v>
      </c>
      <c r="Y15" s="60">
        <v>-26.06</v>
      </c>
      <c r="Z15" s="61">
        <v>218925838</v>
      </c>
    </row>
    <row r="16" spans="1:26" ht="12.75">
      <c r="A16" s="57" t="s">
        <v>34</v>
      </c>
      <c r="B16" s="18">
        <v>0</v>
      </c>
      <c r="C16" s="18">
        <v>0</v>
      </c>
      <c r="D16" s="58">
        <v>1533600</v>
      </c>
      <c r="E16" s="59">
        <v>1025600</v>
      </c>
      <c r="F16" s="59">
        <v>0</v>
      </c>
      <c r="G16" s="59">
        <v>0</v>
      </c>
      <c r="H16" s="59">
        <v>0</v>
      </c>
      <c r="I16" s="59">
        <v>0</v>
      </c>
      <c r="J16" s="59">
        <v>99240</v>
      </c>
      <c r="K16" s="59">
        <v>49251</v>
      </c>
      <c r="L16" s="59">
        <v>0</v>
      </c>
      <c r="M16" s="59">
        <v>148491</v>
      </c>
      <c r="N16" s="59">
        <v>0</v>
      </c>
      <c r="O16" s="59">
        <v>0</v>
      </c>
      <c r="P16" s="59">
        <v>4500</v>
      </c>
      <c r="Q16" s="59">
        <v>4500</v>
      </c>
      <c r="R16" s="59">
        <v>0</v>
      </c>
      <c r="S16" s="59">
        <v>27500</v>
      </c>
      <c r="T16" s="59">
        <v>6700</v>
      </c>
      <c r="U16" s="59">
        <v>34200</v>
      </c>
      <c r="V16" s="59">
        <v>187191</v>
      </c>
      <c r="W16" s="59">
        <v>1025600</v>
      </c>
      <c r="X16" s="59">
        <v>-838409</v>
      </c>
      <c r="Y16" s="60">
        <v>-81.75</v>
      </c>
      <c r="Z16" s="61">
        <v>1025600</v>
      </c>
    </row>
    <row r="17" spans="1:26" ht="12.75">
      <c r="A17" s="57" t="s">
        <v>40</v>
      </c>
      <c r="B17" s="18">
        <v>0</v>
      </c>
      <c r="C17" s="18">
        <v>0</v>
      </c>
      <c r="D17" s="58">
        <v>101747464</v>
      </c>
      <c r="E17" s="59">
        <v>94909767</v>
      </c>
      <c r="F17" s="59">
        <v>0</v>
      </c>
      <c r="G17" s="59">
        <v>0</v>
      </c>
      <c r="H17" s="59">
        <v>0</v>
      </c>
      <c r="I17" s="59">
        <v>0</v>
      </c>
      <c r="J17" s="59">
        <v>13949224</v>
      </c>
      <c r="K17" s="59">
        <v>14996485</v>
      </c>
      <c r="L17" s="59">
        <v>9617459</v>
      </c>
      <c r="M17" s="59">
        <v>38563168</v>
      </c>
      <c r="N17" s="59">
        <v>6061872</v>
      </c>
      <c r="O17" s="59">
        <v>10287323</v>
      </c>
      <c r="P17" s="59">
        <v>11241891</v>
      </c>
      <c r="Q17" s="59">
        <v>27591086</v>
      </c>
      <c r="R17" s="59">
        <v>2702856</v>
      </c>
      <c r="S17" s="59">
        <v>5545563</v>
      </c>
      <c r="T17" s="59">
        <v>19041647</v>
      </c>
      <c r="U17" s="59">
        <v>27290066</v>
      </c>
      <c r="V17" s="59">
        <v>93444320</v>
      </c>
      <c r="W17" s="59">
        <v>94909767</v>
      </c>
      <c r="X17" s="59">
        <v>-1465447</v>
      </c>
      <c r="Y17" s="60">
        <v>-1.54</v>
      </c>
      <c r="Z17" s="61">
        <v>94909767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753217186</v>
      </c>
      <c r="E18" s="71">
        <f t="shared" si="1"/>
        <v>733845964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57943781</v>
      </c>
      <c r="K18" s="71">
        <f t="shared" si="1"/>
        <v>60164043</v>
      </c>
      <c r="L18" s="71">
        <f t="shared" si="1"/>
        <v>55406705</v>
      </c>
      <c r="M18" s="71">
        <f t="shared" si="1"/>
        <v>173514529</v>
      </c>
      <c r="N18" s="71">
        <f t="shared" si="1"/>
        <v>51082231</v>
      </c>
      <c r="O18" s="71">
        <f t="shared" si="1"/>
        <v>56955918</v>
      </c>
      <c r="P18" s="71">
        <f t="shared" si="1"/>
        <v>56478283</v>
      </c>
      <c r="Q18" s="71">
        <f t="shared" si="1"/>
        <v>164516432</v>
      </c>
      <c r="R18" s="71">
        <f t="shared" si="1"/>
        <v>42988982</v>
      </c>
      <c r="S18" s="71">
        <f t="shared" si="1"/>
        <v>44680146</v>
      </c>
      <c r="T18" s="71">
        <f t="shared" si="1"/>
        <v>62762719</v>
      </c>
      <c r="U18" s="71">
        <f t="shared" si="1"/>
        <v>150431847</v>
      </c>
      <c r="V18" s="71">
        <f t="shared" si="1"/>
        <v>488462808</v>
      </c>
      <c r="W18" s="71">
        <f t="shared" si="1"/>
        <v>733845964</v>
      </c>
      <c r="X18" s="71">
        <f t="shared" si="1"/>
        <v>-245383156</v>
      </c>
      <c r="Y18" s="66">
        <f>+IF(W18&lt;&gt;0,(X18/W18)*100,0)</f>
        <v>-33.43796491875235</v>
      </c>
      <c r="Z18" s="72">
        <f t="shared" si="1"/>
        <v>733845964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-3046250</v>
      </c>
      <c r="E19" s="75">
        <f t="shared" si="2"/>
        <v>18473948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-12686851</v>
      </c>
      <c r="K19" s="75">
        <f t="shared" si="2"/>
        <v>-17429294</v>
      </c>
      <c r="L19" s="75">
        <f t="shared" si="2"/>
        <v>20663646</v>
      </c>
      <c r="M19" s="75">
        <f t="shared" si="2"/>
        <v>-9452499</v>
      </c>
      <c r="N19" s="75">
        <f t="shared" si="2"/>
        <v>1524039</v>
      </c>
      <c r="O19" s="75">
        <f t="shared" si="2"/>
        <v>-9173714</v>
      </c>
      <c r="P19" s="75">
        <f t="shared" si="2"/>
        <v>17319598</v>
      </c>
      <c r="Q19" s="75">
        <f t="shared" si="2"/>
        <v>9669923</v>
      </c>
      <c r="R19" s="75">
        <f t="shared" si="2"/>
        <v>816624</v>
      </c>
      <c r="S19" s="75">
        <f t="shared" si="2"/>
        <v>-5408059</v>
      </c>
      <c r="T19" s="75">
        <f t="shared" si="2"/>
        <v>-28558949</v>
      </c>
      <c r="U19" s="75">
        <f t="shared" si="2"/>
        <v>-33150384</v>
      </c>
      <c r="V19" s="75">
        <f t="shared" si="2"/>
        <v>-32932960</v>
      </c>
      <c r="W19" s="75">
        <f>IF(E10=E18,0,W10-W18)</f>
        <v>18473948</v>
      </c>
      <c r="X19" s="75">
        <f t="shared" si="2"/>
        <v>-51406908</v>
      </c>
      <c r="Y19" s="76">
        <f>+IF(W19&lt;&gt;0,(X19/W19)*100,0)</f>
        <v>-278.2670385344811</v>
      </c>
      <c r="Z19" s="77">
        <f t="shared" si="2"/>
        <v>18473948</v>
      </c>
    </row>
    <row r="20" spans="1:26" ht="20.25">
      <c r="A20" s="78" t="s">
        <v>43</v>
      </c>
      <c r="B20" s="79">
        <v>0</v>
      </c>
      <c r="C20" s="79">
        <v>0</v>
      </c>
      <c r="D20" s="80">
        <v>57210875</v>
      </c>
      <c r="E20" s="81">
        <v>65263222</v>
      </c>
      <c r="F20" s="81">
        <v>0</v>
      </c>
      <c r="G20" s="81">
        <v>0</v>
      </c>
      <c r="H20" s="81">
        <v>0</v>
      </c>
      <c r="I20" s="81">
        <v>0</v>
      </c>
      <c r="J20" s="81">
        <v>570466</v>
      </c>
      <c r="K20" s="81">
        <v>3427181</v>
      </c>
      <c r="L20" s="81">
        <v>9427334</v>
      </c>
      <c r="M20" s="81">
        <v>13424981</v>
      </c>
      <c r="N20" s="81">
        <v>4624620</v>
      </c>
      <c r="O20" s="81">
        <v>-3197763</v>
      </c>
      <c r="P20" s="81">
        <v>4974566</v>
      </c>
      <c r="Q20" s="81">
        <v>6401423</v>
      </c>
      <c r="R20" s="81">
        <v>5599406</v>
      </c>
      <c r="S20" s="81">
        <v>1649741</v>
      </c>
      <c r="T20" s="81">
        <v>650037</v>
      </c>
      <c r="U20" s="81">
        <v>7899184</v>
      </c>
      <c r="V20" s="81">
        <v>27725588</v>
      </c>
      <c r="W20" s="81">
        <v>65263222</v>
      </c>
      <c r="X20" s="81">
        <v>-37537634</v>
      </c>
      <c r="Y20" s="82">
        <v>-57.52</v>
      </c>
      <c r="Z20" s="83">
        <v>65263222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54164625</v>
      </c>
      <c r="E22" s="93">
        <f t="shared" si="3"/>
        <v>83737170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-12116385</v>
      </c>
      <c r="K22" s="93">
        <f t="shared" si="3"/>
        <v>-14002113</v>
      </c>
      <c r="L22" s="93">
        <f t="shared" si="3"/>
        <v>30090980</v>
      </c>
      <c r="M22" s="93">
        <f t="shared" si="3"/>
        <v>3972482</v>
      </c>
      <c r="N22" s="93">
        <f t="shared" si="3"/>
        <v>6148659</v>
      </c>
      <c r="O22" s="93">
        <f t="shared" si="3"/>
        <v>-12371477</v>
      </c>
      <c r="P22" s="93">
        <f t="shared" si="3"/>
        <v>22294164</v>
      </c>
      <c r="Q22" s="93">
        <f t="shared" si="3"/>
        <v>16071346</v>
      </c>
      <c r="R22" s="93">
        <f t="shared" si="3"/>
        <v>6416030</v>
      </c>
      <c r="S22" s="93">
        <f t="shared" si="3"/>
        <v>-3758318</v>
      </c>
      <c r="T22" s="93">
        <f t="shared" si="3"/>
        <v>-27908912</v>
      </c>
      <c r="U22" s="93">
        <f t="shared" si="3"/>
        <v>-25251200</v>
      </c>
      <c r="V22" s="93">
        <f t="shared" si="3"/>
        <v>-5207372</v>
      </c>
      <c r="W22" s="93">
        <f t="shared" si="3"/>
        <v>83737170</v>
      </c>
      <c r="X22" s="93">
        <f t="shared" si="3"/>
        <v>-88944542</v>
      </c>
      <c r="Y22" s="94">
        <f>+IF(W22&lt;&gt;0,(X22/W22)*100,0)</f>
        <v>-106.21871028122875</v>
      </c>
      <c r="Z22" s="95">
        <f t="shared" si="3"/>
        <v>83737170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54164625</v>
      </c>
      <c r="E24" s="75">
        <f t="shared" si="4"/>
        <v>83737170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-12116385</v>
      </c>
      <c r="K24" s="75">
        <f t="shared" si="4"/>
        <v>-14002113</v>
      </c>
      <c r="L24" s="75">
        <f t="shared" si="4"/>
        <v>30090980</v>
      </c>
      <c r="M24" s="75">
        <f t="shared" si="4"/>
        <v>3972482</v>
      </c>
      <c r="N24" s="75">
        <f t="shared" si="4"/>
        <v>6148659</v>
      </c>
      <c r="O24" s="75">
        <f t="shared" si="4"/>
        <v>-12371477</v>
      </c>
      <c r="P24" s="75">
        <f t="shared" si="4"/>
        <v>22294164</v>
      </c>
      <c r="Q24" s="75">
        <f t="shared" si="4"/>
        <v>16071346</v>
      </c>
      <c r="R24" s="75">
        <f t="shared" si="4"/>
        <v>6416030</v>
      </c>
      <c r="S24" s="75">
        <f t="shared" si="4"/>
        <v>-3758318</v>
      </c>
      <c r="T24" s="75">
        <f t="shared" si="4"/>
        <v>-27908912</v>
      </c>
      <c r="U24" s="75">
        <f t="shared" si="4"/>
        <v>-25251200</v>
      </c>
      <c r="V24" s="75">
        <f t="shared" si="4"/>
        <v>-5207372</v>
      </c>
      <c r="W24" s="75">
        <f t="shared" si="4"/>
        <v>83737170</v>
      </c>
      <c r="X24" s="75">
        <f t="shared" si="4"/>
        <v>-88944542</v>
      </c>
      <c r="Y24" s="76">
        <f>+IF(W24&lt;&gt;0,(X24/W24)*100,0)</f>
        <v>-106.21871028122875</v>
      </c>
      <c r="Z24" s="77">
        <f t="shared" si="4"/>
        <v>83737170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144420494</v>
      </c>
      <c r="E27" s="104">
        <v>153850089</v>
      </c>
      <c r="F27" s="104">
        <v>0</v>
      </c>
      <c r="G27" s="104">
        <v>0</v>
      </c>
      <c r="H27" s="104">
        <v>0</v>
      </c>
      <c r="I27" s="104">
        <v>0</v>
      </c>
      <c r="J27" s="104">
        <v>-3492968</v>
      </c>
      <c r="K27" s="104">
        <v>1108152</v>
      </c>
      <c r="L27" s="104">
        <v>785507</v>
      </c>
      <c r="M27" s="104">
        <v>-1599309</v>
      </c>
      <c r="N27" s="104">
        <v>-1757862</v>
      </c>
      <c r="O27" s="104">
        <v>191709</v>
      </c>
      <c r="P27" s="104">
        <v>1126091</v>
      </c>
      <c r="Q27" s="104">
        <v>-440062</v>
      </c>
      <c r="R27" s="104">
        <v>26240</v>
      </c>
      <c r="S27" s="104">
        <v>-1502163</v>
      </c>
      <c r="T27" s="104">
        <v>303322</v>
      </c>
      <c r="U27" s="104">
        <v>-1172601</v>
      </c>
      <c r="V27" s="104">
        <v>-3211972</v>
      </c>
      <c r="W27" s="104">
        <v>153850089</v>
      </c>
      <c r="X27" s="104">
        <v>-157062061</v>
      </c>
      <c r="Y27" s="105">
        <v>-102.09</v>
      </c>
      <c r="Z27" s="106">
        <v>153850089</v>
      </c>
    </row>
    <row r="28" spans="1:26" ht="12.75">
      <c r="A28" s="107" t="s">
        <v>47</v>
      </c>
      <c r="B28" s="18">
        <v>0</v>
      </c>
      <c r="C28" s="18">
        <v>0</v>
      </c>
      <c r="D28" s="58">
        <v>55961309</v>
      </c>
      <c r="E28" s="59">
        <v>62829765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62829765</v>
      </c>
      <c r="X28" s="59">
        <v>-62829765</v>
      </c>
      <c r="Y28" s="60">
        <v>-100</v>
      </c>
      <c r="Z28" s="61">
        <v>62829765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88459185</v>
      </c>
      <c r="E31" s="59">
        <v>88232082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88232082</v>
      </c>
      <c r="X31" s="59">
        <v>-88232082</v>
      </c>
      <c r="Y31" s="60">
        <v>-100</v>
      </c>
      <c r="Z31" s="61">
        <v>88232082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144420494</v>
      </c>
      <c r="E32" s="104">
        <f t="shared" si="5"/>
        <v>151061847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151061847</v>
      </c>
      <c r="X32" s="104">
        <f t="shared" si="5"/>
        <v>-151061847</v>
      </c>
      <c r="Y32" s="105">
        <f>+IF(W32&lt;&gt;0,(X32/W32)*100,0)</f>
        <v>-100</v>
      </c>
      <c r="Z32" s="106">
        <f t="shared" si="5"/>
        <v>151061847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1097174</v>
      </c>
      <c r="K35" s="59">
        <v>-30416980</v>
      </c>
      <c r="L35" s="59">
        <v>-4267153</v>
      </c>
      <c r="M35" s="59">
        <v>-33586959</v>
      </c>
      <c r="N35" s="59">
        <v>29874933</v>
      </c>
      <c r="O35" s="59">
        <v>5748436</v>
      </c>
      <c r="P35" s="59">
        <v>14913126</v>
      </c>
      <c r="Q35" s="59">
        <v>50536495</v>
      </c>
      <c r="R35" s="59">
        <v>31136269</v>
      </c>
      <c r="S35" s="59">
        <v>-1058051</v>
      </c>
      <c r="T35" s="59">
        <v>-43911917</v>
      </c>
      <c r="U35" s="59">
        <v>-13833699</v>
      </c>
      <c r="V35" s="59">
        <v>3115837</v>
      </c>
      <c r="W35" s="59">
        <v>0</v>
      </c>
      <c r="X35" s="59">
        <v>3115837</v>
      </c>
      <c r="Y35" s="60">
        <v>0</v>
      </c>
      <c r="Z35" s="61">
        <v>0</v>
      </c>
    </row>
    <row r="36" spans="1:26" ht="12.75">
      <c r="A36" s="57" t="s">
        <v>53</v>
      </c>
      <c r="B36" s="18">
        <v>0</v>
      </c>
      <c r="C36" s="18">
        <v>0</v>
      </c>
      <c r="D36" s="58">
        <v>144420494</v>
      </c>
      <c r="E36" s="59">
        <v>153850089</v>
      </c>
      <c r="F36" s="59">
        <v>0</v>
      </c>
      <c r="G36" s="59">
        <v>0</v>
      </c>
      <c r="H36" s="59">
        <v>0</v>
      </c>
      <c r="I36" s="59">
        <v>0</v>
      </c>
      <c r="J36" s="59">
        <v>-3492968</v>
      </c>
      <c r="K36" s="59">
        <v>1108152</v>
      </c>
      <c r="L36" s="59">
        <v>785507</v>
      </c>
      <c r="M36" s="59">
        <v>-1599309</v>
      </c>
      <c r="N36" s="59">
        <v>-1757862</v>
      </c>
      <c r="O36" s="59">
        <v>191709</v>
      </c>
      <c r="P36" s="59">
        <v>1126091</v>
      </c>
      <c r="Q36" s="59">
        <v>-440062</v>
      </c>
      <c r="R36" s="59">
        <v>26240</v>
      </c>
      <c r="S36" s="59">
        <v>-1502163</v>
      </c>
      <c r="T36" s="59">
        <v>303322</v>
      </c>
      <c r="U36" s="59">
        <v>-1172601</v>
      </c>
      <c r="V36" s="59">
        <v>-3211972</v>
      </c>
      <c r="W36" s="59">
        <v>153850089</v>
      </c>
      <c r="X36" s="59">
        <v>-157062061</v>
      </c>
      <c r="Y36" s="60">
        <v>-102.09</v>
      </c>
      <c r="Z36" s="61">
        <v>153850089</v>
      </c>
    </row>
    <row r="37" spans="1:26" ht="12.7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10635795</v>
      </c>
      <c r="K37" s="59">
        <v>-14353830</v>
      </c>
      <c r="L37" s="59">
        <v>-31337915</v>
      </c>
      <c r="M37" s="59">
        <v>-35055950</v>
      </c>
      <c r="N37" s="59">
        <v>22961761</v>
      </c>
      <c r="O37" s="59">
        <v>19369017</v>
      </c>
      <c r="P37" s="59">
        <v>-5238165</v>
      </c>
      <c r="Q37" s="59">
        <v>37092613</v>
      </c>
      <c r="R37" s="59">
        <v>25194816</v>
      </c>
      <c r="S37" s="59">
        <v>1496077</v>
      </c>
      <c r="T37" s="59">
        <v>-21296077</v>
      </c>
      <c r="U37" s="59">
        <v>5394816</v>
      </c>
      <c r="V37" s="59">
        <v>7431479</v>
      </c>
      <c r="W37" s="59">
        <v>0</v>
      </c>
      <c r="X37" s="59">
        <v>7431479</v>
      </c>
      <c r="Y37" s="60">
        <v>0</v>
      </c>
      <c r="Z37" s="61">
        <v>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-915211</v>
      </c>
      <c r="K38" s="59">
        <v>-952896</v>
      </c>
      <c r="L38" s="59">
        <v>-2234702</v>
      </c>
      <c r="M38" s="59">
        <v>-4102809</v>
      </c>
      <c r="N38" s="59">
        <v>-991778</v>
      </c>
      <c r="O38" s="59">
        <v>-1057407</v>
      </c>
      <c r="P38" s="59">
        <v>-1016818</v>
      </c>
      <c r="Q38" s="59">
        <v>-3066003</v>
      </c>
      <c r="R38" s="59">
        <v>-448348</v>
      </c>
      <c r="S38" s="59">
        <v>-297977</v>
      </c>
      <c r="T38" s="59">
        <v>-1623358</v>
      </c>
      <c r="U38" s="59">
        <v>-2369683</v>
      </c>
      <c r="V38" s="59">
        <v>-9538495</v>
      </c>
      <c r="W38" s="59">
        <v>0</v>
      </c>
      <c r="X38" s="59">
        <v>-9538495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90255869</v>
      </c>
      <c r="E39" s="59">
        <v>70112919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70112919</v>
      </c>
      <c r="X39" s="59">
        <v>-70112919</v>
      </c>
      <c r="Y39" s="60">
        <v>-100</v>
      </c>
      <c r="Z39" s="61">
        <v>70112919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-647623607</v>
      </c>
      <c r="E42" s="59">
        <v>-628252385</v>
      </c>
      <c r="F42" s="59">
        <v>0</v>
      </c>
      <c r="G42" s="59">
        <v>0</v>
      </c>
      <c r="H42" s="59">
        <v>0</v>
      </c>
      <c r="I42" s="59">
        <v>0</v>
      </c>
      <c r="J42" s="59">
        <v>7011351</v>
      </c>
      <c r="K42" s="59">
        <v>17643183</v>
      </c>
      <c r="L42" s="59">
        <v>24852911</v>
      </c>
      <c r="M42" s="59">
        <v>49507445</v>
      </c>
      <c r="N42" s="59">
        <v>25472662</v>
      </c>
      <c r="O42" s="59">
        <v>20023795</v>
      </c>
      <c r="P42" s="59">
        <v>61998218</v>
      </c>
      <c r="Q42" s="59">
        <v>107494675</v>
      </c>
      <c r="R42" s="59">
        <v>461354</v>
      </c>
      <c r="S42" s="59">
        <v>9624766</v>
      </c>
      <c r="T42" s="59">
        <v>7034303</v>
      </c>
      <c r="U42" s="59">
        <v>17120423</v>
      </c>
      <c r="V42" s="59">
        <v>174122543</v>
      </c>
      <c r="W42" s="59">
        <v>-628252385</v>
      </c>
      <c r="X42" s="59">
        <v>802374928</v>
      </c>
      <c r="Y42" s="60">
        <v>-127.72</v>
      </c>
      <c r="Z42" s="61">
        <v>-628252385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1373476</v>
      </c>
      <c r="K44" s="59">
        <v>-606930</v>
      </c>
      <c r="L44" s="59">
        <v>-649650</v>
      </c>
      <c r="M44" s="59">
        <v>116896</v>
      </c>
      <c r="N44" s="59">
        <v>424832</v>
      </c>
      <c r="O44" s="59">
        <v>-771566</v>
      </c>
      <c r="P44" s="59">
        <v>453029</v>
      </c>
      <c r="Q44" s="59">
        <v>106295</v>
      </c>
      <c r="R44" s="59">
        <v>-288306</v>
      </c>
      <c r="S44" s="59">
        <v>1708</v>
      </c>
      <c r="T44" s="59">
        <v>128108</v>
      </c>
      <c r="U44" s="59">
        <v>-158490</v>
      </c>
      <c r="V44" s="59">
        <v>64701</v>
      </c>
      <c r="W44" s="59">
        <v>0</v>
      </c>
      <c r="X44" s="59">
        <v>64701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-647623607</v>
      </c>
      <c r="E45" s="104">
        <v>-628252385</v>
      </c>
      <c r="F45" s="104">
        <v>0</v>
      </c>
      <c r="G45" s="104">
        <f>+F45+G42+G43+G44+G83</f>
        <v>0</v>
      </c>
      <c r="H45" s="104">
        <f>+G45+H42+H43+H44+H83</f>
        <v>0</v>
      </c>
      <c r="I45" s="104">
        <f>+H45</f>
        <v>0</v>
      </c>
      <c r="J45" s="104">
        <f>+H45+J42+J43+J44+J83</f>
        <v>8384827</v>
      </c>
      <c r="K45" s="104">
        <f>+J45+K42+K43+K44+K83</f>
        <v>25421080</v>
      </c>
      <c r="L45" s="104">
        <f>+K45+L42+L43+L44+L83</f>
        <v>49624341</v>
      </c>
      <c r="M45" s="104">
        <f>+L45</f>
        <v>49624341</v>
      </c>
      <c r="N45" s="104">
        <f>+L45+N42+N43+N44+N83</f>
        <v>75521835</v>
      </c>
      <c r="O45" s="104">
        <f>+N45+O42+O43+O44+O83</f>
        <v>94774064</v>
      </c>
      <c r="P45" s="104">
        <f>+O45+P42+P43+P44+P83</f>
        <v>157225311</v>
      </c>
      <c r="Q45" s="104">
        <f>+P45</f>
        <v>157225311</v>
      </c>
      <c r="R45" s="104">
        <f>+P45+R42+R43+R44+R83</f>
        <v>157398359</v>
      </c>
      <c r="S45" s="104">
        <f>+R45+S42+S43+S44+S83</f>
        <v>167024833</v>
      </c>
      <c r="T45" s="104">
        <f>+S45+T42+T43+T44+T83</f>
        <v>174187244</v>
      </c>
      <c r="U45" s="104">
        <f>+T45</f>
        <v>174187244</v>
      </c>
      <c r="V45" s="104">
        <f>+U45</f>
        <v>174187244</v>
      </c>
      <c r="W45" s="104">
        <f>+W83+W42+W43+W44</f>
        <v>-628252385</v>
      </c>
      <c r="X45" s="104">
        <f>+V45-W45</f>
        <v>802439629</v>
      </c>
      <c r="Y45" s="105">
        <f>+IF(W45&lt;&gt;0,+(X45/W45)*100,0)</f>
        <v>-127.72567970434365</v>
      </c>
      <c r="Z45" s="106">
        <v>-628252385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106761549</v>
      </c>
      <c r="E68" s="20">
        <v>106761549</v>
      </c>
      <c r="F68" s="20">
        <v>0</v>
      </c>
      <c r="G68" s="20">
        <v>0</v>
      </c>
      <c r="H68" s="20">
        <v>0</v>
      </c>
      <c r="I68" s="20">
        <v>0</v>
      </c>
      <c r="J68" s="20">
        <v>7681663</v>
      </c>
      <c r="K68" s="20">
        <v>8274045</v>
      </c>
      <c r="L68" s="20">
        <v>7504847</v>
      </c>
      <c r="M68" s="20">
        <v>23460555</v>
      </c>
      <c r="N68" s="20">
        <v>7728673</v>
      </c>
      <c r="O68" s="20">
        <v>7712818</v>
      </c>
      <c r="P68" s="20">
        <v>7557391</v>
      </c>
      <c r="Q68" s="20">
        <v>22998882</v>
      </c>
      <c r="R68" s="20">
        <v>7505199</v>
      </c>
      <c r="S68" s="20">
        <v>7530867</v>
      </c>
      <c r="T68" s="20">
        <v>7493453</v>
      </c>
      <c r="U68" s="20">
        <v>22529519</v>
      </c>
      <c r="V68" s="20">
        <v>68988956</v>
      </c>
      <c r="W68" s="20">
        <v>106761549</v>
      </c>
      <c r="X68" s="20">
        <v>0</v>
      </c>
      <c r="Y68" s="19">
        <v>0</v>
      </c>
      <c r="Z68" s="22">
        <v>106761549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332739521</v>
      </c>
      <c r="E70" s="20">
        <v>333489524</v>
      </c>
      <c r="F70" s="20">
        <v>0</v>
      </c>
      <c r="G70" s="20">
        <v>0</v>
      </c>
      <c r="H70" s="20">
        <v>0</v>
      </c>
      <c r="I70" s="20">
        <v>0</v>
      </c>
      <c r="J70" s="20">
        <v>24766458</v>
      </c>
      <c r="K70" s="20">
        <v>25144715</v>
      </c>
      <c r="L70" s="20">
        <v>27241092</v>
      </c>
      <c r="M70" s="20">
        <v>77152265</v>
      </c>
      <c r="N70" s="20">
        <v>28435774</v>
      </c>
      <c r="O70" s="20">
        <v>27440142</v>
      </c>
      <c r="P70" s="20">
        <v>30523498</v>
      </c>
      <c r="Q70" s="20">
        <v>86399414</v>
      </c>
      <c r="R70" s="20">
        <v>23960813</v>
      </c>
      <c r="S70" s="20">
        <v>19582778</v>
      </c>
      <c r="T70" s="20">
        <v>24089120</v>
      </c>
      <c r="U70" s="20">
        <v>67632711</v>
      </c>
      <c r="V70" s="20">
        <v>231184390</v>
      </c>
      <c r="W70" s="20">
        <v>333489524</v>
      </c>
      <c r="X70" s="20">
        <v>0</v>
      </c>
      <c r="Y70" s="19">
        <v>0</v>
      </c>
      <c r="Z70" s="22">
        <v>333489524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66057277</v>
      </c>
      <c r="E71" s="20">
        <v>66557277</v>
      </c>
      <c r="F71" s="20">
        <v>0</v>
      </c>
      <c r="G71" s="20">
        <v>0</v>
      </c>
      <c r="H71" s="20">
        <v>0</v>
      </c>
      <c r="I71" s="20">
        <v>0</v>
      </c>
      <c r="J71" s="20">
        <v>4676794</v>
      </c>
      <c r="K71" s="20">
        <v>5382856</v>
      </c>
      <c r="L71" s="20">
        <v>5166281</v>
      </c>
      <c r="M71" s="20">
        <v>15225931</v>
      </c>
      <c r="N71" s="20">
        <v>6624506</v>
      </c>
      <c r="O71" s="20">
        <v>5193138</v>
      </c>
      <c r="P71" s="20">
        <v>6032433</v>
      </c>
      <c r="Q71" s="20">
        <v>17850077</v>
      </c>
      <c r="R71" s="20">
        <v>4781955</v>
      </c>
      <c r="S71" s="20">
        <v>4481767</v>
      </c>
      <c r="T71" s="20">
        <v>4498908</v>
      </c>
      <c r="U71" s="20">
        <v>13762630</v>
      </c>
      <c r="V71" s="20">
        <v>46838638</v>
      </c>
      <c r="W71" s="20">
        <v>66557277</v>
      </c>
      <c r="X71" s="20">
        <v>0</v>
      </c>
      <c r="Y71" s="19">
        <v>0</v>
      </c>
      <c r="Z71" s="22">
        <v>66557277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39500192</v>
      </c>
      <c r="E72" s="20">
        <v>39750185</v>
      </c>
      <c r="F72" s="20">
        <v>0</v>
      </c>
      <c r="G72" s="20">
        <v>0</v>
      </c>
      <c r="H72" s="20">
        <v>0</v>
      </c>
      <c r="I72" s="20">
        <v>0</v>
      </c>
      <c r="J72" s="20">
        <v>3273649</v>
      </c>
      <c r="K72" s="20">
        <v>3290041</v>
      </c>
      <c r="L72" s="20">
        <v>3261433</v>
      </c>
      <c r="M72" s="20">
        <v>9825123</v>
      </c>
      <c r="N72" s="20">
        <v>3230369</v>
      </c>
      <c r="O72" s="20">
        <v>3276581</v>
      </c>
      <c r="P72" s="20">
        <v>3244646</v>
      </c>
      <c r="Q72" s="20">
        <v>9751596</v>
      </c>
      <c r="R72" s="20">
        <v>3139802</v>
      </c>
      <c r="S72" s="20">
        <v>3268174</v>
      </c>
      <c r="T72" s="20">
        <v>3222890</v>
      </c>
      <c r="U72" s="20">
        <v>9630866</v>
      </c>
      <c r="V72" s="20">
        <v>29207585</v>
      </c>
      <c r="W72" s="20">
        <v>39750185</v>
      </c>
      <c r="X72" s="20">
        <v>0</v>
      </c>
      <c r="Y72" s="19">
        <v>0</v>
      </c>
      <c r="Z72" s="22">
        <v>39750185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34862547</v>
      </c>
      <c r="E73" s="20">
        <v>34862546</v>
      </c>
      <c r="F73" s="20">
        <v>0</v>
      </c>
      <c r="G73" s="20">
        <v>0</v>
      </c>
      <c r="H73" s="20">
        <v>0</v>
      </c>
      <c r="I73" s="20">
        <v>0</v>
      </c>
      <c r="J73" s="20">
        <v>2955156</v>
      </c>
      <c r="K73" s="20">
        <v>2988887</v>
      </c>
      <c r="L73" s="20">
        <v>2916785</v>
      </c>
      <c r="M73" s="20">
        <v>8860828</v>
      </c>
      <c r="N73" s="20">
        <v>2928153</v>
      </c>
      <c r="O73" s="20">
        <v>2914315</v>
      </c>
      <c r="P73" s="20">
        <v>2925148</v>
      </c>
      <c r="Q73" s="20">
        <v>8767616</v>
      </c>
      <c r="R73" s="20">
        <v>2870774</v>
      </c>
      <c r="S73" s="20">
        <v>2897553</v>
      </c>
      <c r="T73" s="20">
        <v>2887469</v>
      </c>
      <c r="U73" s="20">
        <v>8655796</v>
      </c>
      <c r="V73" s="20">
        <v>26284240</v>
      </c>
      <c r="W73" s="20">
        <v>34862546</v>
      </c>
      <c r="X73" s="20">
        <v>0</v>
      </c>
      <c r="Y73" s="19">
        <v>0</v>
      </c>
      <c r="Z73" s="22">
        <v>34862546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3686930</v>
      </c>
      <c r="E75" s="29">
        <v>3686930</v>
      </c>
      <c r="F75" s="29">
        <v>0</v>
      </c>
      <c r="G75" s="29">
        <v>0</v>
      </c>
      <c r="H75" s="29">
        <v>0</v>
      </c>
      <c r="I75" s="29">
        <v>0</v>
      </c>
      <c r="J75" s="29">
        <v>251539</v>
      </c>
      <c r="K75" s="29">
        <v>328834</v>
      </c>
      <c r="L75" s="29">
        <v>252047</v>
      </c>
      <c r="M75" s="29">
        <v>832420</v>
      </c>
      <c r="N75" s="29">
        <v>332256</v>
      </c>
      <c r="O75" s="29">
        <v>313714</v>
      </c>
      <c r="P75" s="29">
        <v>323578</v>
      </c>
      <c r="Q75" s="29">
        <v>969548</v>
      </c>
      <c r="R75" s="29">
        <v>393493</v>
      </c>
      <c r="S75" s="29">
        <v>388523</v>
      </c>
      <c r="T75" s="29">
        <v>382893</v>
      </c>
      <c r="U75" s="29">
        <v>1164909</v>
      </c>
      <c r="V75" s="29">
        <v>2966877</v>
      </c>
      <c r="W75" s="29">
        <v>3686930</v>
      </c>
      <c r="X75" s="29">
        <v>0</v>
      </c>
      <c r="Y75" s="28">
        <v>0</v>
      </c>
      <c r="Z75" s="30">
        <v>3686930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666872</v>
      </c>
      <c r="C7" s="18">
        <v>446990</v>
      </c>
      <c r="D7" s="58">
        <v>800000</v>
      </c>
      <c r="E7" s="59">
        <v>850000</v>
      </c>
      <c r="F7" s="59">
        <v>19517</v>
      </c>
      <c r="G7" s="59">
        <v>0</v>
      </c>
      <c r="H7" s="59">
        <v>83133</v>
      </c>
      <c r="I7" s="59">
        <v>102650</v>
      </c>
      <c r="J7" s="59">
        <v>0</v>
      </c>
      <c r="K7" s="59">
        <v>0</v>
      </c>
      <c r="L7" s="59">
        <v>3969</v>
      </c>
      <c r="M7" s="59">
        <v>3969</v>
      </c>
      <c r="N7" s="59">
        <v>16713</v>
      </c>
      <c r="O7" s="59">
        <v>1505</v>
      </c>
      <c r="P7" s="59">
        <v>4210</v>
      </c>
      <c r="Q7" s="59">
        <v>22428</v>
      </c>
      <c r="R7" s="59">
        <v>0</v>
      </c>
      <c r="S7" s="59">
        <v>23347</v>
      </c>
      <c r="T7" s="59">
        <v>388</v>
      </c>
      <c r="U7" s="59">
        <v>23735</v>
      </c>
      <c r="V7" s="59">
        <v>152782</v>
      </c>
      <c r="W7" s="59">
        <v>850000</v>
      </c>
      <c r="X7" s="59">
        <v>-697218</v>
      </c>
      <c r="Y7" s="60">
        <v>-82.03</v>
      </c>
      <c r="Z7" s="61">
        <v>850000</v>
      </c>
    </row>
    <row r="8" spans="1:26" ht="12.75">
      <c r="A8" s="57" t="s">
        <v>34</v>
      </c>
      <c r="B8" s="18">
        <v>76931677</v>
      </c>
      <c r="C8" s="18">
        <v>75562101</v>
      </c>
      <c r="D8" s="58">
        <v>72707000</v>
      </c>
      <c r="E8" s="59">
        <v>77486289</v>
      </c>
      <c r="F8" s="59">
        <v>29009000</v>
      </c>
      <c r="G8" s="59">
        <v>0</v>
      </c>
      <c r="H8" s="59">
        <v>750000</v>
      </c>
      <c r="I8" s="59">
        <v>29759000</v>
      </c>
      <c r="J8" s="59">
        <v>0</v>
      </c>
      <c r="K8" s="59">
        <v>0</v>
      </c>
      <c r="L8" s="59">
        <v>23207000</v>
      </c>
      <c r="M8" s="59">
        <v>23207000</v>
      </c>
      <c r="N8" s="59">
        <v>0</v>
      </c>
      <c r="O8" s="59">
        <v>0</v>
      </c>
      <c r="P8" s="59">
        <v>19378883</v>
      </c>
      <c r="Q8" s="59">
        <v>19378883</v>
      </c>
      <c r="R8" s="59">
        <v>0</v>
      </c>
      <c r="S8" s="59">
        <v>500000</v>
      </c>
      <c r="T8" s="59">
        <v>0</v>
      </c>
      <c r="U8" s="59">
        <v>500000</v>
      </c>
      <c r="V8" s="59">
        <v>72844883</v>
      </c>
      <c r="W8" s="59">
        <v>77486289</v>
      </c>
      <c r="X8" s="59">
        <v>-4641406</v>
      </c>
      <c r="Y8" s="60">
        <v>-5.99</v>
      </c>
      <c r="Z8" s="61">
        <v>77486289</v>
      </c>
    </row>
    <row r="9" spans="1:26" ht="12.75">
      <c r="A9" s="57" t="s">
        <v>35</v>
      </c>
      <c r="B9" s="18">
        <v>645844</v>
      </c>
      <c r="C9" s="18">
        <v>565687</v>
      </c>
      <c r="D9" s="58">
        <v>1510000</v>
      </c>
      <c r="E9" s="59">
        <v>1336000</v>
      </c>
      <c r="F9" s="59">
        <v>-4320</v>
      </c>
      <c r="G9" s="59">
        <v>59812</v>
      </c>
      <c r="H9" s="59">
        <v>4332</v>
      </c>
      <c r="I9" s="59">
        <v>59824</v>
      </c>
      <c r="J9" s="59">
        <v>240516</v>
      </c>
      <c r="K9" s="59">
        <v>0</v>
      </c>
      <c r="L9" s="59">
        <v>-1371368</v>
      </c>
      <c r="M9" s="59">
        <v>-1130852</v>
      </c>
      <c r="N9" s="59">
        <v>150058</v>
      </c>
      <c r="O9" s="59">
        <v>13789</v>
      </c>
      <c r="P9" s="59">
        <v>30431</v>
      </c>
      <c r="Q9" s="59">
        <v>194278</v>
      </c>
      <c r="R9" s="59">
        <v>8873</v>
      </c>
      <c r="S9" s="59">
        <v>147117</v>
      </c>
      <c r="T9" s="59">
        <v>31022</v>
      </c>
      <c r="U9" s="59">
        <v>187012</v>
      </c>
      <c r="V9" s="59">
        <v>-689738</v>
      </c>
      <c r="W9" s="59">
        <v>1336000</v>
      </c>
      <c r="X9" s="59">
        <v>-2025738</v>
      </c>
      <c r="Y9" s="60">
        <v>-151.63</v>
      </c>
      <c r="Z9" s="61">
        <v>1336000</v>
      </c>
    </row>
    <row r="10" spans="1:26" ht="20.25">
      <c r="A10" s="62" t="s">
        <v>113</v>
      </c>
      <c r="B10" s="63">
        <f>SUM(B5:B9)</f>
        <v>78244393</v>
      </c>
      <c r="C10" s="63">
        <f>SUM(C5:C9)</f>
        <v>76574778</v>
      </c>
      <c r="D10" s="64">
        <f aca="true" t="shared" si="0" ref="D10:Z10">SUM(D5:D9)</f>
        <v>75017000</v>
      </c>
      <c r="E10" s="65">
        <f t="shared" si="0"/>
        <v>79672289</v>
      </c>
      <c r="F10" s="65">
        <f t="shared" si="0"/>
        <v>29024197</v>
      </c>
      <c r="G10" s="65">
        <f t="shared" si="0"/>
        <v>59812</v>
      </c>
      <c r="H10" s="65">
        <f t="shared" si="0"/>
        <v>837465</v>
      </c>
      <c r="I10" s="65">
        <f t="shared" si="0"/>
        <v>29921474</v>
      </c>
      <c r="J10" s="65">
        <f t="shared" si="0"/>
        <v>240516</v>
      </c>
      <c r="K10" s="65">
        <f t="shared" si="0"/>
        <v>0</v>
      </c>
      <c r="L10" s="65">
        <f t="shared" si="0"/>
        <v>21839601</v>
      </c>
      <c r="M10" s="65">
        <f t="shared" si="0"/>
        <v>22080117</v>
      </c>
      <c r="N10" s="65">
        <f t="shared" si="0"/>
        <v>166771</v>
      </c>
      <c r="O10" s="65">
        <f t="shared" si="0"/>
        <v>15294</v>
      </c>
      <c r="P10" s="65">
        <f t="shared" si="0"/>
        <v>19413524</v>
      </c>
      <c r="Q10" s="65">
        <f t="shared" si="0"/>
        <v>19595589</v>
      </c>
      <c r="R10" s="65">
        <f t="shared" si="0"/>
        <v>8873</v>
      </c>
      <c r="S10" s="65">
        <f t="shared" si="0"/>
        <v>670464</v>
      </c>
      <c r="T10" s="65">
        <f t="shared" si="0"/>
        <v>31410</v>
      </c>
      <c r="U10" s="65">
        <f t="shared" si="0"/>
        <v>710747</v>
      </c>
      <c r="V10" s="65">
        <f t="shared" si="0"/>
        <v>72307927</v>
      </c>
      <c r="W10" s="65">
        <f t="shared" si="0"/>
        <v>79672289</v>
      </c>
      <c r="X10" s="65">
        <f t="shared" si="0"/>
        <v>-7364362</v>
      </c>
      <c r="Y10" s="66">
        <f>+IF(W10&lt;&gt;0,(X10/W10)*100,0)</f>
        <v>-9.243316707017165</v>
      </c>
      <c r="Z10" s="67">
        <f t="shared" si="0"/>
        <v>79672289</v>
      </c>
    </row>
    <row r="11" spans="1:26" ht="12.75">
      <c r="A11" s="57" t="s">
        <v>36</v>
      </c>
      <c r="B11" s="18">
        <v>44657969</v>
      </c>
      <c r="C11" s="18">
        <v>51209468</v>
      </c>
      <c r="D11" s="58">
        <v>55533780</v>
      </c>
      <c r="E11" s="59">
        <v>51137882</v>
      </c>
      <c r="F11" s="59">
        <v>4710526</v>
      </c>
      <c r="G11" s="59">
        <v>164162</v>
      </c>
      <c r="H11" s="59">
        <v>3751395</v>
      </c>
      <c r="I11" s="59">
        <v>8626083</v>
      </c>
      <c r="J11" s="59">
        <v>3367100</v>
      </c>
      <c r="K11" s="59">
        <v>23995</v>
      </c>
      <c r="L11" s="59">
        <v>474029</v>
      </c>
      <c r="M11" s="59">
        <v>3865124</v>
      </c>
      <c r="N11" s="59">
        <v>3612259</v>
      </c>
      <c r="O11" s="59">
        <v>4222841</v>
      </c>
      <c r="P11" s="59">
        <v>4723357</v>
      </c>
      <c r="Q11" s="59">
        <v>12558457</v>
      </c>
      <c r="R11" s="59">
        <v>7646833</v>
      </c>
      <c r="S11" s="59">
        <v>3920690</v>
      </c>
      <c r="T11" s="59">
        <v>3897677</v>
      </c>
      <c r="U11" s="59">
        <v>15465200</v>
      </c>
      <c r="V11" s="59">
        <v>40514864</v>
      </c>
      <c r="W11" s="59">
        <v>51137882</v>
      </c>
      <c r="X11" s="59">
        <v>-10623018</v>
      </c>
      <c r="Y11" s="60">
        <v>-20.77</v>
      </c>
      <c r="Z11" s="61">
        <v>51137882</v>
      </c>
    </row>
    <row r="12" spans="1:26" ht="12.75">
      <c r="A12" s="57" t="s">
        <v>37</v>
      </c>
      <c r="B12" s="18">
        <v>3676528</v>
      </c>
      <c r="C12" s="18">
        <v>3848212</v>
      </c>
      <c r="D12" s="58">
        <v>4392212</v>
      </c>
      <c r="E12" s="59">
        <v>3714820</v>
      </c>
      <c r="F12" s="59">
        <v>278597</v>
      </c>
      <c r="G12" s="59">
        <v>60825</v>
      </c>
      <c r="H12" s="59">
        <v>250693</v>
      </c>
      <c r="I12" s="59">
        <v>590115</v>
      </c>
      <c r="J12" s="59">
        <v>310549</v>
      </c>
      <c r="K12" s="59">
        <v>1040</v>
      </c>
      <c r="L12" s="59">
        <v>0</v>
      </c>
      <c r="M12" s="59">
        <v>311589</v>
      </c>
      <c r="N12" s="59">
        <v>242574</v>
      </c>
      <c r="O12" s="59">
        <v>327914</v>
      </c>
      <c r="P12" s="59">
        <v>270058</v>
      </c>
      <c r="Q12" s="59">
        <v>840546</v>
      </c>
      <c r="R12" s="59">
        <v>643686</v>
      </c>
      <c r="S12" s="59">
        <v>371479</v>
      </c>
      <c r="T12" s="59">
        <v>465486</v>
      </c>
      <c r="U12" s="59">
        <v>1480651</v>
      </c>
      <c r="V12" s="59">
        <v>3222901</v>
      </c>
      <c r="W12" s="59">
        <v>3714820</v>
      </c>
      <c r="X12" s="59">
        <v>-491919</v>
      </c>
      <c r="Y12" s="60">
        <v>-13.24</v>
      </c>
      <c r="Z12" s="61">
        <v>3714820</v>
      </c>
    </row>
    <row r="13" spans="1:26" ht="12.75">
      <c r="A13" s="57" t="s">
        <v>114</v>
      </c>
      <c r="B13" s="18">
        <v>834436</v>
      </c>
      <c r="C13" s="18">
        <v>0</v>
      </c>
      <c r="D13" s="58">
        <v>594640</v>
      </c>
      <c r="E13" s="59">
        <v>594640</v>
      </c>
      <c r="F13" s="59">
        <v>0</v>
      </c>
      <c r="G13" s="59">
        <v>0</v>
      </c>
      <c r="H13" s="59">
        <v>0</v>
      </c>
      <c r="I13" s="59">
        <v>0</v>
      </c>
      <c r="J13" s="59">
        <v>2000</v>
      </c>
      <c r="K13" s="59">
        <v>0</v>
      </c>
      <c r="L13" s="59">
        <v>0</v>
      </c>
      <c r="M13" s="59">
        <v>2000</v>
      </c>
      <c r="N13" s="59">
        <v>0</v>
      </c>
      <c r="O13" s="59">
        <v>0</v>
      </c>
      <c r="P13" s="59">
        <v>42494</v>
      </c>
      <c r="Q13" s="59">
        <v>42494</v>
      </c>
      <c r="R13" s="59">
        <v>0</v>
      </c>
      <c r="S13" s="59">
        <v>-44494</v>
      </c>
      <c r="T13" s="59">
        <v>0</v>
      </c>
      <c r="U13" s="59">
        <v>-44494</v>
      </c>
      <c r="V13" s="59">
        <v>0</v>
      </c>
      <c r="W13" s="59">
        <v>594640</v>
      </c>
      <c r="X13" s="59">
        <v>-594640</v>
      </c>
      <c r="Y13" s="60">
        <v>-100</v>
      </c>
      <c r="Z13" s="61">
        <v>594640</v>
      </c>
    </row>
    <row r="14" spans="1:26" ht="12.75">
      <c r="A14" s="57" t="s">
        <v>38</v>
      </c>
      <c r="B14" s="18">
        <v>90858</v>
      </c>
      <c r="C14" s="18">
        <v>1916</v>
      </c>
      <c r="D14" s="58">
        <v>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1916</v>
      </c>
      <c r="Q14" s="59">
        <v>1916</v>
      </c>
      <c r="R14" s="59">
        <v>0</v>
      </c>
      <c r="S14" s="59">
        <v>0</v>
      </c>
      <c r="T14" s="59">
        <v>0</v>
      </c>
      <c r="U14" s="59">
        <v>0</v>
      </c>
      <c r="V14" s="59">
        <v>1916</v>
      </c>
      <c r="W14" s="59">
        <v>100000</v>
      </c>
      <c r="X14" s="59">
        <v>-98084</v>
      </c>
      <c r="Y14" s="60">
        <v>-98.08</v>
      </c>
      <c r="Z14" s="61">
        <v>100000</v>
      </c>
    </row>
    <row r="15" spans="1:26" ht="12.75">
      <c r="A15" s="57" t="s">
        <v>39</v>
      </c>
      <c r="B15" s="18">
        <v>293339</v>
      </c>
      <c r="C15" s="18">
        <v>249102</v>
      </c>
      <c r="D15" s="58">
        <v>324775</v>
      </c>
      <c r="E15" s="59">
        <v>688222</v>
      </c>
      <c r="F15" s="59">
        <v>21200</v>
      </c>
      <c r="G15" s="59">
        <v>26544</v>
      </c>
      <c r="H15" s="59">
        <v>1902</v>
      </c>
      <c r="I15" s="59">
        <v>49646</v>
      </c>
      <c r="J15" s="59">
        <v>729</v>
      </c>
      <c r="K15" s="59">
        <v>46544</v>
      </c>
      <c r="L15" s="59">
        <v>0</v>
      </c>
      <c r="M15" s="59">
        <v>47273</v>
      </c>
      <c r="N15" s="59">
        <v>26687</v>
      </c>
      <c r="O15" s="59">
        <v>33610</v>
      </c>
      <c r="P15" s="59">
        <v>60060</v>
      </c>
      <c r="Q15" s="59">
        <v>120357</v>
      </c>
      <c r="R15" s="59">
        <v>0</v>
      </c>
      <c r="S15" s="59">
        <v>-9414</v>
      </c>
      <c r="T15" s="59">
        <v>25564</v>
      </c>
      <c r="U15" s="59">
        <v>16150</v>
      </c>
      <c r="V15" s="59">
        <v>233426</v>
      </c>
      <c r="W15" s="59">
        <v>688222</v>
      </c>
      <c r="X15" s="59">
        <v>-454796</v>
      </c>
      <c r="Y15" s="60">
        <v>-66.08</v>
      </c>
      <c r="Z15" s="61">
        <v>688222</v>
      </c>
    </row>
    <row r="16" spans="1:26" ht="12.75">
      <c r="A16" s="57" t="s">
        <v>34</v>
      </c>
      <c r="B16" s="18">
        <v>830046</v>
      </c>
      <c r="C16" s="18">
        <v>407773</v>
      </c>
      <c r="D16" s="58">
        <v>153250</v>
      </c>
      <c r="E16" s="59">
        <v>622400</v>
      </c>
      <c r="F16" s="59">
        <v>138809</v>
      </c>
      <c r="G16" s="59">
        <v>21000</v>
      </c>
      <c r="H16" s="59">
        <v>17900</v>
      </c>
      <c r="I16" s="59">
        <v>177709</v>
      </c>
      <c r="J16" s="59">
        <v>28500</v>
      </c>
      <c r="K16" s="59">
        <v>0</v>
      </c>
      <c r="L16" s="59">
        <v>0</v>
      </c>
      <c r="M16" s="59">
        <v>28500</v>
      </c>
      <c r="N16" s="59">
        <v>14000</v>
      </c>
      <c r="O16" s="59">
        <v>0</v>
      </c>
      <c r="P16" s="59">
        <v>-86000</v>
      </c>
      <c r="Q16" s="59">
        <v>-72000</v>
      </c>
      <c r="R16" s="59">
        <v>99693</v>
      </c>
      <c r="S16" s="59">
        <v>21171</v>
      </c>
      <c r="T16" s="59">
        <v>2700</v>
      </c>
      <c r="U16" s="59">
        <v>123564</v>
      </c>
      <c r="V16" s="59">
        <v>257773</v>
      </c>
      <c r="W16" s="59">
        <v>622400</v>
      </c>
      <c r="X16" s="59">
        <v>-364627</v>
      </c>
      <c r="Y16" s="60">
        <v>-58.58</v>
      </c>
      <c r="Z16" s="61">
        <v>622400</v>
      </c>
    </row>
    <row r="17" spans="1:26" ht="12.75">
      <c r="A17" s="57" t="s">
        <v>40</v>
      </c>
      <c r="B17" s="18">
        <v>18139999</v>
      </c>
      <c r="C17" s="18">
        <v>14567914</v>
      </c>
      <c r="D17" s="58">
        <v>20123278</v>
      </c>
      <c r="E17" s="59">
        <v>21612821</v>
      </c>
      <c r="F17" s="59">
        <v>1135353</v>
      </c>
      <c r="G17" s="59">
        <v>1596644</v>
      </c>
      <c r="H17" s="59">
        <v>1219872</v>
      </c>
      <c r="I17" s="59">
        <v>3951869</v>
      </c>
      <c r="J17" s="59">
        <v>711982</v>
      </c>
      <c r="K17" s="59">
        <v>1558387</v>
      </c>
      <c r="L17" s="59">
        <v>397450</v>
      </c>
      <c r="M17" s="59">
        <v>2667819</v>
      </c>
      <c r="N17" s="59">
        <v>1106449</v>
      </c>
      <c r="O17" s="59">
        <v>1942588</v>
      </c>
      <c r="P17" s="59">
        <v>1373818</v>
      </c>
      <c r="Q17" s="59">
        <v>4422855</v>
      </c>
      <c r="R17" s="59">
        <v>125031</v>
      </c>
      <c r="S17" s="59">
        <v>1842657</v>
      </c>
      <c r="T17" s="59">
        <v>546463</v>
      </c>
      <c r="U17" s="59">
        <v>2514151</v>
      </c>
      <c r="V17" s="59">
        <v>13556694</v>
      </c>
      <c r="W17" s="59">
        <v>21612821</v>
      </c>
      <c r="X17" s="59">
        <v>-8056127</v>
      </c>
      <c r="Y17" s="60">
        <v>-37.27</v>
      </c>
      <c r="Z17" s="61">
        <v>21612821</v>
      </c>
    </row>
    <row r="18" spans="1:26" ht="12.75">
      <c r="A18" s="68" t="s">
        <v>41</v>
      </c>
      <c r="B18" s="69">
        <f>SUM(B11:B17)</f>
        <v>68523175</v>
      </c>
      <c r="C18" s="69">
        <f>SUM(C11:C17)</f>
        <v>70284385</v>
      </c>
      <c r="D18" s="70">
        <f aca="true" t="shared" si="1" ref="D18:Z18">SUM(D11:D17)</f>
        <v>81121935</v>
      </c>
      <c r="E18" s="71">
        <f t="shared" si="1"/>
        <v>78470785</v>
      </c>
      <c r="F18" s="71">
        <f t="shared" si="1"/>
        <v>6284485</v>
      </c>
      <c r="G18" s="71">
        <f t="shared" si="1"/>
        <v>1869175</v>
      </c>
      <c r="H18" s="71">
        <f t="shared" si="1"/>
        <v>5241762</v>
      </c>
      <c r="I18" s="71">
        <f t="shared" si="1"/>
        <v>13395422</v>
      </c>
      <c r="J18" s="71">
        <f t="shared" si="1"/>
        <v>4420860</v>
      </c>
      <c r="K18" s="71">
        <f t="shared" si="1"/>
        <v>1629966</v>
      </c>
      <c r="L18" s="71">
        <f t="shared" si="1"/>
        <v>871479</v>
      </c>
      <c r="M18" s="71">
        <f t="shared" si="1"/>
        <v>6922305</v>
      </c>
      <c r="N18" s="71">
        <f t="shared" si="1"/>
        <v>5001969</v>
      </c>
      <c r="O18" s="71">
        <f t="shared" si="1"/>
        <v>6526953</v>
      </c>
      <c r="P18" s="71">
        <f t="shared" si="1"/>
        <v>6385703</v>
      </c>
      <c r="Q18" s="71">
        <f t="shared" si="1"/>
        <v>17914625</v>
      </c>
      <c r="R18" s="71">
        <f t="shared" si="1"/>
        <v>8515243</v>
      </c>
      <c r="S18" s="71">
        <f t="shared" si="1"/>
        <v>6102089</v>
      </c>
      <c r="T18" s="71">
        <f t="shared" si="1"/>
        <v>4937890</v>
      </c>
      <c r="U18" s="71">
        <f t="shared" si="1"/>
        <v>19555222</v>
      </c>
      <c r="V18" s="71">
        <f t="shared" si="1"/>
        <v>57787574</v>
      </c>
      <c r="W18" s="71">
        <f t="shared" si="1"/>
        <v>78470785</v>
      </c>
      <c r="X18" s="71">
        <f t="shared" si="1"/>
        <v>-20683211</v>
      </c>
      <c r="Y18" s="66">
        <f>+IF(W18&lt;&gt;0,(X18/W18)*100,0)</f>
        <v>-26.35784897525875</v>
      </c>
      <c r="Z18" s="72">
        <f t="shared" si="1"/>
        <v>78470785</v>
      </c>
    </row>
    <row r="19" spans="1:26" ht="12.75">
      <c r="A19" s="68" t="s">
        <v>42</v>
      </c>
      <c r="B19" s="73">
        <f>+B10-B18</f>
        <v>9721218</v>
      </c>
      <c r="C19" s="73">
        <f>+C10-C18</f>
        <v>6290393</v>
      </c>
      <c r="D19" s="74">
        <f aca="true" t="shared" si="2" ref="D19:Z19">+D10-D18</f>
        <v>-6104935</v>
      </c>
      <c r="E19" s="75">
        <f t="shared" si="2"/>
        <v>1201504</v>
      </c>
      <c r="F19" s="75">
        <f t="shared" si="2"/>
        <v>22739712</v>
      </c>
      <c r="G19" s="75">
        <f t="shared" si="2"/>
        <v>-1809363</v>
      </c>
      <c r="H19" s="75">
        <f t="shared" si="2"/>
        <v>-4404297</v>
      </c>
      <c r="I19" s="75">
        <f t="shared" si="2"/>
        <v>16526052</v>
      </c>
      <c r="J19" s="75">
        <f t="shared" si="2"/>
        <v>-4180344</v>
      </c>
      <c r="K19" s="75">
        <f t="shared" si="2"/>
        <v>-1629966</v>
      </c>
      <c r="L19" s="75">
        <f t="shared" si="2"/>
        <v>20968122</v>
      </c>
      <c r="M19" s="75">
        <f t="shared" si="2"/>
        <v>15157812</v>
      </c>
      <c r="N19" s="75">
        <f t="shared" si="2"/>
        <v>-4835198</v>
      </c>
      <c r="O19" s="75">
        <f t="shared" si="2"/>
        <v>-6511659</v>
      </c>
      <c r="P19" s="75">
        <f t="shared" si="2"/>
        <v>13027821</v>
      </c>
      <c r="Q19" s="75">
        <f t="shared" si="2"/>
        <v>1680964</v>
      </c>
      <c r="R19" s="75">
        <f t="shared" si="2"/>
        <v>-8506370</v>
      </c>
      <c r="S19" s="75">
        <f t="shared" si="2"/>
        <v>-5431625</v>
      </c>
      <c r="T19" s="75">
        <f t="shared" si="2"/>
        <v>-4906480</v>
      </c>
      <c r="U19" s="75">
        <f t="shared" si="2"/>
        <v>-18844475</v>
      </c>
      <c r="V19" s="75">
        <f t="shared" si="2"/>
        <v>14520353</v>
      </c>
      <c r="W19" s="75">
        <f>IF(E10=E18,0,W10-W18)</f>
        <v>1201504</v>
      </c>
      <c r="X19" s="75">
        <f t="shared" si="2"/>
        <v>13318849</v>
      </c>
      <c r="Y19" s="76">
        <f>+IF(W19&lt;&gt;0,(X19/W19)*100,0)</f>
        <v>1108.5147448531175</v>
      </c>
      <c r="Z19" s="77">
        <f t="shared" si="2"/>
        <v>1201504</v>
      </c>
    </row>
    <row r="20" spans="1:26" ht="20.25">
      <c r="A20" s="78" t="s">
        <v>43</v>
      </c>
      <c r="B20" s="79">
        <v>2866000</v>
      </c>
      <c r="C20" s="79">
        <v>0</v>
      </c>
      <c r="D20" s="80">
        <v>3037000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-1972883</v>
      </c>
      <c r="Q20" s="81">
        <v>-1972883</v>
      </c>
      <c r="R20" s="81">
        <v>0</v>
      </c>
      <c r="S20" s="81">
        <v>0</v>
      </c>
      <c r="T20" s="81">
        <v>0</v>
      </c>
      <c r="U20" s="81">
        <v>0</v>
      </c>
      <c r="V20" s="81">
        <v>-1972883</v>
      </c>
      <c r="W20" s="81">
        <v>0</v>
      </c>
      <c r="X20" s="81">
        <v>-1972883</v>
      </c>
      <c r="Y20" s="82">
        <v>0</v>
      </c>
      <c r="Z20" s="83">
        <v>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12587218</v>
      </c>
      <c r="C22" s="91">
        <f>SUM(C19:C21)</f>
        <v>6290393</v>
      </c>
      <c r="D22" s="92">
        <f aca="true" t="shared" si="3" ref="D22:Z22">SUM(D19:D21)</f>
        <v>-3067935</v>
      </c>
      <c r="E22" s="93">
        <f t="shared" si="3"/>
        <v>1201504</v>
      </c>
      <c r="F22" s="93">
        <f t="shared" si="3"/>
        <v>22739712</v>
      </c>
      <c r="G22" s="93">
        <f t="shared" si="3"/>
        <v>-1809363</v>
      </c>
      <c r="H22" s="93">
        <f t="shared" si="3"/>
        <v>-4404297</v>
      </c>
      <c r="I22" s="93">
        <f t="shared" si="3"/>
        <v>16526052</v>
      </c>
      <c r="J22" s="93">
        <f t="shared" si="3"/>
        <v>-4180344</v>
      </c>
      <c r="K22" s="93">
        <f t="shared" si="3"/>
        <v>-1629966</v>
      </c>
      <c r="L22" s="93">
        <f t="shared" si="3"/>
        <v>20968122</v>
      </c>
      <c r="M22" s="93">
        <f t="shared" si="3"/>
        <v>15157812</v>
      </c>
      <c r="N22" s="93">
        <f t="shared" si="3"/>
        <v>-4835198</v>
      </c>
      <c r="O22" s="93">
        <f t="shared" si="3"/>
        <v>-6511659</v>
      </c>
      <c r="P22" s="93">
        <f t="shared" si="3"/>
        <v>11054938</v>
      </c>
      <c r="Q22" s="93">
        <f t="shared" si="3"/>
        <v>-291919</v>
      </c>
      <c r="R22" s="93">
        <f t="shared" si="3"/>
        <v>-8506370</v>
      </c>
      <c r="S22" s="93">
        <f t="shared" si="3"/>
        <v>-5431625</v>
      </c>
      <c r="T22" s="93">
        <f t="shared" si="3"/>
        <v>-4906480</v>
      </c>
      <c r="U22" s="93">
        <f t="shared" si="3"/>
        <v>-18844475</v>
      </c>
      <c r="V22" s="93">
        <f t="shared" si="3"/>
        <v>12547470</v>
      </c>
      <c r="W22" s="93">
        <f t="shared" si="3"/>
        <v>1201504</v>
      </c>
      <c r="X22" s="93">
        <f t="shared" si="3"/>
        <v>11345966</v>
      </c>
      <c r="Y22" s="94">
        <f>+IF(W22&lt;&gt;0,(X22/W22)*100,0)</f>
        <v>944.3136269209258</v>
      </c>
      <c r="Z22" s="95">
        <f t="shared" si="3"/>
        <v>1201504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12587218</v>
      </c>
      <c r="C24" s="73">
        <f>SUM(C22:C23)</f>
        <v>6290393</v>
      </c>
      <c r="D24" s="74">
        <f aca="true" t="shared" si="4" ref="D24:Z24">SUM(D22:D23)</f>
        <v>-3067935</v>
      </c>
      <c r="E24" s="75">
        <f t="shared" si="4"/>
        <v>1201504</v>
      </c>
      <c r="F24" s="75">
        <f t="shared" si="4"/>
        <v>22739712</v>
      </c>
      <c r="G24" s="75">
        <f t="shared" si="4"/>
        <v>-1809363</v>
      </c>
      <c r="H24" s="75">
        <f t="shared" si="4"/>
        <v>-4404297</v>
      </c>
      <c r="I24" s="75">
        <f t="shared" si="4"/>
        <v>16526052</v>
      </c>
      <c r="J24" s="75">
        <f t="shared" si="4"/>
        <v>-4180344</v>
      </c>
      <c r="K24" s="75">
        <f t="shared" si="4"/>
        <v>-1629966</v>
      </c>
      <c r="L24" s="75">
        <f t="shared" si="4"/>
        <v>20968122</v>
      </c>
      <c r="M24" s="75">
        <f t="shared" si="4"/>
        <v>15157812</v>
      </c>
      <c r="N24" s="75">
        <f t="shared" si="4"/>
        <v>-4835198</v>
      </c>
      <c r="O24" s="75">
        <f t="shared" si="4"/>
        <v>-6511659</v>
      </c>
      <c r="P24" s="75">
        <f t="shared" si="4"/>
        <v>11054938</v>
      </c>
      <c r="Q24" s="75">
        <f t="shared" si="4"/>
        <v>-291919</v>
      </c>
      <c r="R24" s="75">
        <f t="shared" si="4"/>
        <v>-8506370</v>
      </c>
      <c r="S24" s="75">
        <f t="shared" si="4"/>
        <v>-5431625</v>
      </c>
      <c r="T24" s="75">
        <f t="shared" si="4"/>
        <v>-4906480</v>
      </c>
      <c r="U24" s="75">
        <f t="shared" si="4"/>
        <v>-18844475</v>
      </c>
      <c r="V24" s="75">
        <f t="shared" si="4"/>
        <v>12547470</v>
      </c>
      <c r="W24" s="75">
        <f t="shared" si="4"/>
        <v>1201504</v>
      </c>
      <c r="X24" s="75">
        <f t="shared" si="4"/>
        <v>11345966</v>
      </c>
      <c r="Y24" s="76">
        <f>+IF(W24&lt;&gt;0,(X24/W24)*100,0)</f>
        <v>944.3136269209258</v>
      </c>
      <c r="Z24" s="77">
        <f t="shared" si="4"/>
        <v>1201504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1883699</v>
      </c>
      <c r="C27" s="21">
        <v>150603</v>
      </c>
      <c r="D27" s="103">
        <v>2644400</v>
      </c>
      <c r="E27" s="104">
        <v>180000</v>
      </c>
      <c r="F27" s="104">
        <v>0</v>
      </c>
      <c r="G27" s="104">
        <v>0</v>
      </c>
      <c r="H27" s="104">
        <v>94127</v>
      </c>
      <c r="I27" s="104">
        <v>94127</v>
      </c>
      <c r="J27" s="104">
        <v>47728</v>
      </c>
      <c r="K27" s="104">
        <v>0</v>
      </c>
      <c r="L27" s="104">
        <v>0</v>
      </c>
      <c r="M27" s="104">
        <v>47728</v>
      </c>
      <c r="N27" s="104">
        <v>21160</v>
      </c>
      <c r="O27" s="104">
        <v>6384</v>
      </c>
      <c r="P27" s="104">
        <v>-178601</v>
      </c>
      <c r="Q27" s="104">
        <v>-151057</v>
      </c>
      <c r="R27" s="104">
        <v>0</v>
      </c>
      <c r="S27" s="104">
        <v>23973</v>
      </c>
      <c r="T27" s="104">
        <v>35831</v>
      </c>
      <c r="U27" s="104">
        <v>59804</v>
      </c>
      <c r="V27" s="104">
        <v>50602</v>
      </c>
      <c r="W27" s="104">
        <v>180000</v>
      </c>
      <c r="X27" s="104">
        <v>-129398</v>
      </c>
      <c r="Y27" s="105">
        <v>-71.89</v>
      </c>
      <c r="Z27" s="106">
        <v>180000</v>
      </c>
    </row>
    <row r="28" spans="1:26" ht="12.75">
      <c r="A28" s="107" t="s">
        <v>47</v>
      </c>
      <c r="B28" s="18">
        <v>279458</v>
      </c>
      <c r="C28" s="18">
        <v>0</v>
      </c>
      <c r="D28" s="58">
        <v>739400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168033</v>
      </c>
      <c r="C31" s="18">
        <v>123184</v>
      </c>
      <c r="D31" s="58">
        <v>1905000</v>
      </c>
      <c r="E31" s="59">
        <v>180000</v>
      </c>
      <c r="F31" s="59">
        <v>0</v>
      </c>
      <c r="G31" s="59">
        <v>0</v>
      </c>
      <c r="H31" s="59">
        <v>9127</v>
      </c>
      <c r="I31" s="59">
        <v>9127</v>
      </c>
      <c r="J31" s="59">
        <v>47728</v>
      </c>
      <c r="K31" s="59">
        <v>0</v>
      </c>
      <c r="L31" s="59">
        <v>0</v>
      </c>
      <c r="M31" s="59">
        <v>47728</v>
      </c>
      <c r="N31" s="59">
        <v>21160</v>
      </c>
      <c r="O31" s="59">
        <v>6384</v>
      </c>
      <c r="P31" s="59">
        <v>6399</v>
      </c>
      <c r="Q31" s="59">
        <v>33943</v>
      </c>
      <c r="R31" s="59">
        <v>0</v>
      </c>
      <c r="S31" s="59">
        <v>22234</v>
      </c>
      <c r="T31" s="59">
        <v>10151</v>
      </c>
      <c r="U31" s="59">
        <v>32385</v>
      </c>
      <c r="V31" s="59">
        <v>123183</v>
      </c>
      <c r="W31" s="59">
        <v>180000</v>
      </c>
      <c r="X31" s="59">
        <v>-56817</v>
      </c>
      <c r="Y31" s="60">
        <v>-31.56</v>
      </c>
      <c r="Z31" s="61">
        <v>180000</v>
      </c>
    </row>
    <row r="32" spans="1:26" ht="12.75">
      <c r="A32" s="68" t="s">
        <v>50</v>
      </c>
      <c r="B32" s="21">
        <f>SUM(B28:B31)</f>
        <v>447491</v>
      </c>
      <c r="C32" s="21">
        <f>SUM(C28:C31)</f>
        <v>123184</v>
      </c>
      <c r="D32" s="103">
        <f aca="true" t="shared" si="5" ref="D32:Z32">SUM(D28:D31)</f>
        <v>2644400</v>
      </c>
      <c r="E32" s="104">
        <f t="shared" si="5"/>
        <v>180000</v>
      </c>
      <c r="F32" s="104">
        <f t="shared" si="5"/>
        <v>0</v>
      </c>
      <c r="G32" s="104">
        <f t="shared" si="5"/>
        <v>0</v>
      </c>
      <c r="H32" s="104">
        <f t="shared" si="5"/>
        <v>9127</v>
      </c>
      <c r="I32" s="104">
        <f t="shared" si="5"/>
        <v>9127</v>
      </c>
      <c r="J32" s="104">
        <f t="shared" si="5"/>
        <v>47728</v>
      </c>
      <c r="K32" s="104">
        <f t="shared" si="5"/>
        <v>0</v>
      </c>
      <c r="L32" s="104">
        <f t="shared" si="5"/>
        <v>0</v>
      </c>
      <c r="M32" s="104">
        <f t="shared" si="5"/>
        <v>47728</v>
      </c>
      <c r="N32" s="104">
        <f t="shared" si="5"/>
        <v>21160</v>
      </c>
      <c r="O32" s="104">
        <f t="shared" si="5"/>
        <v>6384</v>
      </c>
      <c r="P32" s="104">
        <f t="shared" si="5"/>
        <v>6399</v>
      </c>
      <c r="Q32" s="104">
        <f t="shared" si="5"/>
        <v>33943</v>
      </c>
      <c r="R32" s="104">
        <f t="shared" si="5"/>
        <v>0</v>
      </c>
      <c r="S32" s="104">
        <f t="shared" si="5"/>
        <v>22234</v>
      </c>
      <c r="T32" s="104">
        <f t="shared" si="5"/>
        <v>10151</v>
      </c>
      <c r="U32" s="104">
        <f t="shared" si="5"/>
        <v>32385</v>
      </c>
      <c r="V32" s="104">
        <f t="shared" si="5"/>
        <v>123183</v>
      </c>
      <c r="W32" s="104">
        <f t="shared" si="5"/>
        <v>180000</v>
      </c>
      <c r="X32" s="104">
        <f t="shared" si="5"/>
        <v>-56817</v>
      </c>
      <c r="Y32" s="105">
        <f>+IF(W32&lt;&gt;0,(X32/W32)*100,0)</f>
        <v>-31.564999999999998</v>
      </c>
      <c r="Z32" s="106">
        <f t="shared" si="5"/>
        <v>180000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627227</v>
      </c>
      <c r="C35" s="18">
        <v>-4909025</v>
      </c>
      <c r="D35" s="58">
        <v>1923814</v>
      </c>
      <c r="E35" s="59">
        <v>3091014</v>
      </c>
      <c r="F35" s="59">
        <v>20750047</v>
      </c>
      <c r="G35" s="59">
        <v>-8025770</v>
      </c>
      <c r="H35" s="59">
        <v>-3388668</v>
      </c>
      <c r="I35" s="59">
        <v>9335609</v>
      </c>
      <c r="J35" s="59">
        <v>-5726217</v>
      </c>
      <c r="K35" s="59">
        <v>-6369926</v>
      </c>
      <c r="L35" s="59">
        <v>17593569</v>
      </c>
      <c r="M35" s="59">
        <v>5497426</v>
      </c>
      <c r="N35" s="59">
        <v>-10295902</v>
      </c>
      <c r="O35" s="59">
        <v>-6268244</v>
      </c>
      <c r="P35" s="59">
        <v>10441309</v>
      </c>
      <c r="Q35" s="59">
        <v>-6122837</v>
      </c>
      <c r="R35" s="59">
        <v>-4343366</v>
      </c>
      <c r="S35" s="59">
        <v>-3746077</v>
      </c>
      <c r="T35" s="59">
        <v>-6425820</v>
      </c>
      <c r="U35" s="59">
        <v>-14515263</v>
      </c>
      <c r="V35" s="59">
        <v>-5805065</v>
      </c>
      <c r="W35" s="59">
        <v>1666736</v>
      </c>
      <c r="X35" s="59">
        <v>-7471801</v>
      </c>
      <c r="Y35" s="60">
        <v>-448.29</v>
      </c>
      <c r="Z35" s="61">
        <v>3091014</v>
      </c>
    </row>
    <row r="36" spans="1:26" ht="12.75">
      <c r="A36" s="57" t="s">
        <v>53</v>
      </c>
      <c r="B36" s="18">
        <v>945522</v>
      </c>
      <c r="C36" s="18">
        <v>150603</v>
      </c>
      <c r="D36" s="58">
        <v>21541414</v>
      </c>
      <c r="E36" s="59">
        <v>21461815</v>
      </c>
      <c r="F36" s="59">
        <v>0</v>
      </c>
      <c r="G36" s="59">
        <v>0</v>
      </c>
      <c r="H36" s="59">
        <v>94127</v>
      </c>
      <c r="I36" s="59">
        <v>94127</v>
      </c>
      <c r="J36" s="59">
        <v>47728</v>
      </c>
      <c r="K36" s="59">
        <v>0</v>
      </c>
      <c r="L36" s="59">
        <v>0</v>
      </c>
      <c r="M36" s="59">
        <v>47728</v>
      </c>
      <c r="N36" s="59">
        <v>21160</v>
      </c>
      <c r="O36" s="59">
        <v>6384</v>
      </c>
      <c r="P36" s="59">
        <v>-178601</v>
      </c>
      <c r="Q36" s="59">
        <v>-151057</v>
      </c>
      <c r="R36" s="59">
        <v>0</v>
      </c>
      <c r="S36" s="59">
        <v>23973</v>
      </c>
      <c r="T36" s="59">
        <v>35831</v>
      </c>
      <c r="U36" s="59">
        <v>59804</v>
      </c>
      <c r="V36" s="59">
        <v>50602</v>
      </c>
      <c r="W36" s="59">
        <v>-711640</v>
      </c>
      <c r="X36" s="59">
        <v>762242</v>
      </c>
      <c r="Y36" s="60">
        <v>-107.11</v>
      </c>
      <c r="Z36" s="61">
        <v>21461815</v>
      </c>
    </row>
    <row r="37" spans="1:26" ht="12.75">
      <c r="A37" s="57" t="s">
        <v>54</v>
      </c>
      <c r="B37" s="18">
        <v>-6279376</v>
      </c>
      <c r="C37" s="18">
        <v>-11047226</v>
      </c>
      <c r="D37" s="58">
        <v>19033499</v>
      </c>
      <c r="E37" s="59">
        <v>11865235</v>
      </c>
      <c r="F37" s="59">
        <v>-1989676</v>
      </c>
      <c r="G37" s="59">
        <v>-6216411</v>
      </c>
      <c r="H37" s="59">
        <v>1109752</v>
      </c>
      <c r="I37" s="59">
        <v>-7096335</v>
      </c>
      <c r="J37" s="59">
        <v>-1496549</v>
      </c>
      <c r="K37" s="59">
        <v>-4741548</v>
      </c>
      <c r="L37" s="59">
        <v>-3374555</v>
      </c>
      <c r="M37" s="59">
        <v>-9612652</v>
      </c>
      <c r="N37" s="59">
        <v>-5439546</v>
      </c>
      <c r="O37" s="59">
        <v>249797</v>
      </c>
      <c r="P37" s="59">
        <v>-792229</v>
      </c>
      <c r="Q37" s="59">
        <v>-5981978</v>
      </c>
      <c r="R37" s="59">
        <v>4163000</v>
      </c>
      <c r="S37" s="59">
        <v>1709515</v>
      </c>
      <c r="T37" s="59">
        <v>-1481924</v>
      </c>
      <c r="U37" s="59">
        <v>4390591</v>
      </c>
      <c r="V37" s="59">
        <v>-18300374</v>
      </c>
      <c r="W37" s="59">
        <v>-2023098</v>
      </c>
      <c r="X37" s="59">
        <v>-16277276</v>
      </c>
      <c r="Y37" s="60">
        <v>804.57</v>
      </c>
      <c r="Z37" s="61">
        <v>11865235</v>
      </c>
    </row>
    <row r="38" spans="1:26" ht="12.75">
      <c r="A38" s="57" t="s">
        <v>55</v>
      </c>
      <c r="B38" s="18">
        <v>-4735102</v>
      </c>
      <c r="C38" s="18">
        <v>0</v>
      </c>
      <c r="D38" s="58">
        <v>34805970</v>
      </c>
      <c r="E38" s="59">
        <v>31847561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1776690</v>
      </c>
      <c r="X38" s="59">
        <v>-1776690</v>
      </c>
      <c r="Y38" s="60">
        <v>-100</v>
      </c>
      <c r="Z38" s="61">
        <v>31847561</v>
      </c>
    </row>
    <row r="39" spans="1:26" ht="12.75">
      <c r="A39" s="57" t="s">
        <v>56</v>
      </c>
      <c r="B39" s="18">
        <v>0</v>
      </c>
      <c r="C39" s="18">
        <v>-1590</v>
      </c>
      <c r="D39" s="58">
        <v>-30374241</v>
      </c>
      <c r="E39" s="59">
        <v>-20728747</v>
      </c>
      <c r="F39" s="59">
        <v>0</v>
      </c>
      <c r="G39" s="59">
        <v>0</v>
      </c>
      <c r="H39" s="59">
        <v>0</v>
      </c>
      <c r="I39" s="59">
        <v>0</v>
      </c>
      <c r="J39" s="59">
        <v>-1590</v>
      </c>
      <c r="K39" s="59">
        <v>1590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-1590</v>
      </c>
      <c r="U39" s="59">
        <v>-1590</v>
      </c>
      <c r="V39" s="59">
        <v>-1590</v>
      </c>
      <c r="W39" s="59">
        <v>-367276</v>
      </c>
      <c r="X39" s="59">
        <v>365686</v>
      </c>
      <c r="Y39" s="60">
        <v>-99.57</v>
      </c>
      <c r="Z39" s="61">
        <v>-20728747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-69184024</v>
      </c>
      <c r="C42" s="18">
        <v>-69877612</v>
      </c>
      <c r="D42" s="58">
        <v>-3220045</v>
      </c>
      <c r="E42" s="59">
        <v>868256</v>
      </c>
      <c r="F42" s="59">
        <v>-6245676</v>
      </c>
      <c r="G42" s="59">
        <v>-1848175</v>
      </c>
      <c r="H42" s="59">
        <v>-5223862</v>
      </c>
      <c r="I42" s="59">
        <v>-13317713</v>
      </c>
      <c r="J42" s="59">
        <v>-4390360</v>
      </c>
      <c r="K42" s="59">
        <v>-1629966</v>
      </c>
      <c r="L42" s="59">
        <v>-871479</v>
      </c>
      <c r="M42" s="59">
        <v>-6891805</v>
      </c>
      <c r="N42" s="59">
        <v>-4987969</v>
      </c>
      <c r="O42" s="59">
        <v>-6526953</v>
      </c>
      <c r="P42" s="59">
        <v>-6329209</v>
      </c>
      <c r="Q42" s="59">
        <v>-17844131</v>
      </c>
      <c r="R42" s="59">
        <v>-8415550</v>
      </c>
      <c r="S42" s="59">
        <v>-6125412</v>
      </c>
      <c r="T42" s="59">
        <v>-4936190</v>
      </c>
      <c r="U42" s="59">
        <v>-19477152</v>
      </c>
      <c r="V42" s="59">
        <v>-57530801</v>
      </c>
      <c r="W42" s="59">
        <v>868256</v>
      </c>
      <c r="X42" s="59">
        <v>-58399057</v>
      </c>
      <c r="Y42" s="60">
        <v>-6726.02</v>
      </c>
      <c r="Z42" s="61">
        <v>868256</v>
      </c>
    </row>
    <row r="43" spans="1:26" ht="12.75">
      <c r="A43" s="57" t="s">
        <v>59</v>
      </c>
      <c r="B43" s="18">
        <v>41309</v>
      </c>
      <c r="C43" s="18">
        <v>0</v>
      </c>
      <c r="D43" s="58">
        <v>-2664920</v>
      </c>
      <c r="E43" s="59">
        <v>-190976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-189816</v>
      </c>
      <c r="X43" s="59">
        <v>189816</v>
      </c>
      <c r="Y43" s="60">
        <v>-100</v>
      </c>
      <c r="Z43" s="61">
        <v>-190976</v>
      </c>
    </row>
    <row r="44" spans="1:26" ht="12.75">
      <c r="A44" s="57" t="s">
        <v>60</v>
      </c>
      <c r="B44" s="18">
        <v>-241720</v>
      </c>
      <c r="C44" s="18">
        <v>0</v>
      </c>
      <c r="D44" s="58">
        <v>0</v>
      </c>
      <c r="E44" s="59">
        <v>241721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241721</v>
      </c>
      <c r="X44" s="59">
        <v>-241721</v>
      </c>
      <c r="Y44" s="60">
        <v>-100</v>
      </c>
      <c r="Z44" s="61">
        <v>241721</v>
      </c>
    </row>
    <row r="45" spans="1:26" ht="12.75">
      <c r="A45" s="68" t="s">
        <v>61</v>
      </c>
      <c r="B45" s="21">
        <v>-69384435</v>
      </c>
      <c r="C45" s="21">
        <v>-69877612</v>
      </c>
      <c r="D45" s="103">
        <v>455544</v>
      </c>
      <c r="E45" s="104">
        <v>2195633</v>
      </c>
      <c r="F45" s="104">
        <v>-6245676</v>
      </c>
      <c r="G45" s="104">
        <f>+F45+G42+G43+G44+G83</f>
        <v>-8093851</v>
      </c>
      <c r="H45" s="104">
        <f>+G45+H42+H43+H44+H83</f>
        <v>-13317713</v>
      </c>
      <c r="I45" s="104">
        <f>+H45</f>
        <v>-13317713</v>
      </c>
      <c r="J45" s="104">
        <f>+H45+J42+J43+J44+J83</f>
        <v>-17708073</v>
      </c>
      <c r="K45" s="104">
        <f>+J45+K42+K43+K44+K83</f>
        <v>-19338039</v>
      </c>
      <c r="L45" s="104">
        <f>+K45+L42+L43+L44+L83</f>
        <v>-20209518</v>
      </c>
      <c r="M45" s="104">
        <f>+L45</f>
        <v>-20209518</v>
      </c>
      <c r="N45" s="104">
        <f>+L45+N42+N43+N44+N83</f>
        <v>-25197487</v>
      </c>
      <c r="O45" s="104">
        <f>+N45+O42+O43+O44+O83</f>
        <v>-31724440</v>
      </c>
      <c r="P45" s="104">
        <f>+O45+P42+P43+P44+P83</f>
        <v>-38053649</v>
      </c>
      <c r="Q45" s="104">
        <f>+P45</f>
        <v>-38053649</v>
      </c>
      <c r="R45" s="104">
        <f>+P45+R42+R43+R44+R83</f>
        <v>-46469199</v>
      </c>
      <c r="S45" s="104">
        <f>+R45+S42+S43+S44+S83</f>
        <v>-52594611</v>
      </c>
      <c r="T45" s="104">
        <f>+S45+T42+T43+T44+T83</f>
        <v>-57530801</v>
      </c>
      <c r="U45" s="104">
        <f>+T45</f>
        <v>-57530801</v>
      </c>
      <c r="V45" s="104">
        <f>+U45</f>
        <v>-57530801</v>
      </c>
      <c r="W45" s="104">
        <f>+W83+W42+W43+W44</f>
        <v>920161</v>
      </c>
      <c r="X45" s="104">
        <f>+V45-W45</f>
        <v>-58450962</v>
      </c>
      <c r="Y45" s="105">
        <f>+IF(W45&lt;&gt;0,+(X45/W45)*100,0)</f>
        <v>-6352.253790369295</v>
      </c>
      <c r="Z45" s="106">
        <v>2195633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2761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6340509</v>
      </c>
      <c r="E83" s="20">
        <v>1276632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1276632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512886361</v>
      </c>
      <c r="C5" s="18">
        <v>0</v>
      </c>
      <c r="D5" s="58">
        <v>578654168</v>
      </c>
      <c r="E5" s="59">
        <v>558654168</v>
      </c>
      <c r="F5" s="59">
        <v>51908818</v>
      </c>
      <c r="G5" s="59">
        <v>157332751</v>
      </c>
      <c r="H5" s="59">
        <v>41241985</v>
      </c>
      <c r="I5" s="59">
        <v>250483554</v>
      </c>
      <c r="J5" s="59">
        <v>39415022</v>
      </c>
      <c r="K5" s="59">
        <v>40802991</v>
      </c>
      <c r="L5" s="59">
        <v>40831899</v>
      </c>
      <c r="M5" s="59">
        <v>121049912</v>
      </c>
      <c r="N5" s="59">
        <v>40989362</v>
      </c>
      <c r="O5" s="59">
        <v>-12991194</v>
      </c>
      <c r="P5" s="59">
        <v>40786709</v>
      </c>
      <c r="Q5" s="59">
        <v>68784877</v>
      </c>
      <c r="R5" s="59">
        <v>40932304</v>
      </c>
      <c r="S5" s="59">
        <v>40769012</v>
      </c>
      <c r="T5" s="59">
        <v>40769516</v>
      </c>
      <c r="U5" s="59">
        <v>122470832</v>
      </c>
      <c r="V5" s="59">
        <v>562789175</v>
      </c>
      <c r="W5" s="59">
        <v>558654168</v>
      </c>
      <c r="X5" s="59">
        <v>4135007</v>
      </c>
      <c r="Y5" s="60">
        <v>0.74</v>
      </c>
      <c r="Z5" s="61">
        <v>558654168</v>
      </c>
    </row>
    <row r="6" spans="1:26" ht="12.75">
      <c r="A6" s="57" t="s">
        <v>32</v>
      </c>
      <c r="B6" s="18">
        <v>905350099</v>
      </c>
      <c r="C6" s="18">
        <v>0</v>
      </c>
      <c r="D6" s="58">
        <v>1172984064</v>
      </c>
      <c r="E6" s="59">
        <v>1087798399</v>
      </c>
      <c r="F6" s="59">
        <v>99086997</v>
      </c>
      <c r="G6" s="59">
        <v>100175195</v>
      </c>
      <c r="H6" s="59">
        <v>96361390</v>
      </c>
      <c r="I6" s="59">
        <v>295623582</v>
      </c>
      <c r="J6" s="59">
        <v>84769954</v>
      </c>
      <c r="K6" s="59">
        <v>90995407</v>
      </c>
      <c r="L6" s="59">
        <v>79203015</v>
      </c>
      <c r="M6" s="59">
        <v>254968376</v>
      </c>
      <c r="N6" s="59">
        <v>112026485</v>
      </c>
      <c r="O6" s="59">
        <v>65463442</v>
      </c>
      <c r="P6" s="59">
        <v>88110577</v>
      </c>
      <c r="Q6" s="59">
        <v>265600504</v>
      </c>
      <c r="R6" s="59">
        <v>97360614</v>
      </c>
      <c r="S6" s="59">
        <v>70621671</v>
      </c>
      <c r="T6" s="59">
        <v>86520356</v>
      </c>
      <c r="U6" s="59">
        <v>254502641</v>
      </c>
      <c r="V6" s="59">
        <v>1070695103</v>
      </c>
      <c r="W6" s="59">
        <v>1087798399</v>
      </c>
      <c r="X6" s="59">
        <v>-17103296</v>
      </c>
      <c r="Y6" s="60">
        <v>-1.57</v>
      </c>
      <c r="Z6" s="61">
        <v>1087798399</v>
      </c>
    </row>
    <row r="7" spans="1:26" ht="12.75">
      <c r="A7" s="57" t="s">
        <v>33</v>
      </c>
      <c r="B7" s="18">
        <v>10001619</v>
      </c>
      <c r="C7" s="18">
        <v>0</v>
      </c>
      <c r="D7" s="58">
        <v>15000000</v>
      </c>
      <c r="E7" s="59">
        <v>7500000</v>
      </c>
      <c r="F7" s="59">
        <v>-258721</v>
      </c>
      <c r="G7" s="59">
        <v>333449</v>
      </c>
      <c r="H7" s="59">
        <v>170307</v>
      </c>
      <c r="I7" s="59">
        <v>245035</v>
      </c>
      <c r="J7" s="59">
        <v>212368</v>
      </c>
      <c r="K7" s="59">
        <v>1063971</v>
      </c>
      <c r="L7" s="59">
        <v>201314</v>
      </c>
      <c r="M7" s="59">
        <v>1477653</v>
      </c>
      <c r="N7" s="59">
        <v>240885</v>
      </c>
      <c r="O7" s="59">
        <v>0</v>
      </c>
      <c r="P7" s="59">
        <v>332250</v>
      </c>
      <c r="Q7" s="59">
        <v>573135</v>
      </c>
      <c r="R7" s="59">
        <v>193049</v>
      </c>
      <c r="S7" s="59">
        <v>135106</v>
      </c>
      <c r="T7" s="59">
        <v>2042579</v>
      </c>
      <c r="U7" s="59">
        <v>2370734</v>
      </c>
      <c r="V7" s="59">
        <v>4666557</v>
      </c>
      <c r="W7" s="59">
        <v>7500000</v>
      </c>
      <c r="X7" s="59">
        <v>-2833443</v>
      </c>
      <c r="Y7" s="60">
        <v>-37.78</v>
      </c>
      <c r="Z7" s="61">
        <v>7500000</v>
      </c>
    </row>
    <row r="8" spans="1:26" ht="12.75">
      <c r="A8" s="57" t="s">
        <v>34</v>
      </c>
      <c r="B8" s="18">
        <v>192109752</v>
      </c>
      <c r="C8" s="18">
        <v>0</v>
      </c>
      <c r="D8" s="58">
        <v>230509000</v>
      </c>
      <c r="E8" s="59">
        <v>233287000</v>
      </c>
      <c r="F8" s="59">
        <v>78813000</v>
      </c>
      <c r="G8" s="59">
        <v>0</v>
      </c>
      <c r="H8" s="59">
        <v>0</v>
      </c>
      <c r="I8" s="59">
        <v>78813000</v>
      </c>
      <c r="J8" s="59">
        <v>0</v>
      </c>
      <c r="K8" s="59">
        <v>3900000</v>
      </c>
      <c r="L8" s="59">
        <v>52119000</v>
      </c>
      <c r="M8" s="59">
        <v>56019000</v>
      </c>
      <c r="N8" s="59">
        <v>0</v>
      </c>
      <c r="O8" s="59">
        <v>357038</v>
      </c>
      <c r="P8" s="59">
        <v>1000000</v>
      </c>
      <c r="Q8" s="59">
        <v>1357038</v>
      </c>
      <c r="R8" s="59">
        <v>47288000</v>
      </c>
      <c r="S8" s="59">
        <v>3900000</v>
      </c>
      <c r="T8" s="59">
        <v>328000</v>
      </c>
      <c r="U8" s="59">
        <v>51516000</v>
      </c>
      <c r="V8" s="59">
        <v>187705038</v>
      </c>
      <c r="W8" s="59">
        <v>233287000</v>
      </c>
      <c r="X8" s="59">
        <v>-45581962</v>
      </c>
      <c r="Y8" s="60">
        <v>-19.54</v>
      </c>
      <c r="Z8" s="61">
        <v>233287000</v>
      </c>
    </row>
    <row r="9" spans="1:26" ht="12.75">
      <c r="A9" s="57" t="s">
        <v>35</v>
      </c>
      <c r="B9" s="18">
        <v>213285720</v>
      </c>
      <c r="C9" s="18">
        <v>0</v>
      </c>
      <c r="D9" s="58">
        <v>206464500</v>
      </c>
      <c r="E9" s="59">
        <v>217645500</v>
      </c>
      <c r="F9" s="59">
        <v>18088974</v>
      </c>
      <c r="G9" s="59">
        <v>22537689</v>
      </c>
      <c r="H9" s="59">
        <v>15886258</v>
      </c>
      <c r="I9" s="59">
        <v>56512921</v>
      </c>
      <c r="J9" s="59">
        <v>18673949</v>
      </c>
      <c r="K9" s="59">
        <v>19935078</v>
      </c>
      <c r="L9" s="59">
        <v>17849650</v>
      </c>
      <c r="M9" s="59">
        <v>56458677</v>
      </c>
      <c r="N9" s="59">
        <v>18654147</v>
      </c>
      <c r="O9" s="59">
        <v>19094527</v>
      </c>
      <c r="P9" s="59">
        <v>5330535</v>
      </c>
      <c r="Q9" s="59">
        <v>43079209</v>
      </c>
      <c r="R9" s="59">
        <v>13988941</v>
      </c>
      <c r="S9" s="59">
        <v>12904361</v>
      </c>
      <c r="T9" s="59">
        <v>16931311</v>
      </c>
      <c r="U9" s="59">
        <v>43824613</v>
      </c>
      <c r="V9" s="59">
        <v>199875420</v>
      </c>
      <c r="W9" s="59">
        <v>217645500</v>
      </c>
      <c r="X9" s="59">
        <v>-17770080</v>
      </c>
      <c r="Y9" s="60">
        <v>-8.16</v>
      </c>
      <c r="Z9" s="61">
        <v>217645500</v>
      </c>
    </row>
    <row r="10" spans="1:26" ht="20.25">
      <c r="A10" s="62" t="s">
        <v>113</v>
      </c>
      <c r="B10" s="63">
        <f>SUM(B5:B9)</f>
        <v>1833633551</v>
      </c>
      <c r="C10" s="63">
        <f>SUM(C5:C9)</f>
        <v>0</v>
      </c>
      <c r="D10" s="64">
        <f aca="true" t="shared" si="0" ref="D10:Z10">SUM(D5:D9)</f>
        <v>2203611732</v>
      </c>
      <c r="E10" s="65">
        <f t="shared" si="0"/>
        <v>2104885067</v>
      </c>
      <c r="F10" s="65">
        <f t="shared" si="0"/>
        <v>247639068</v>
      </c>
      <c r="G10" s="65">
        <f t="shared" si="0"/>
        <v>280379084</v>
      </c>
      <c r="H10" s="65">
        <f t="shared" si="0"/>
        <v>153659940</v>
      </c>
      <c r="I10" s="65">
        <f t="shared" si="0"/>
        <v>681678092</v>
      </c>
      <c r="J10" s="65">
        <f t="shared" si="0"/>
        <v>143071293</v>
      </c>
      <c r="K10" s="65">
        <f t="shared" si="0"/>
        <v>156697447</v>
      </c>
      <c r="L10" s="65">
        <f t="shared" si="0"/>
        <v>190204878</v>
      </c>
      <c r="M10" s="65">
        <f t="shared" si="0"/>
        <v>489973618</v>
      </c>
      <c r="N10" s="65">
        <f t="shared" si="0"/>
        <v>171910879</v>
      </c>
      <c r="O10" s="65">
        <f t="shared" si="0"/>
        <v>71923813</v>
      </c>
      <c r="P10" s="65">
        <f t="shared" si="0"/>
        <v>135560071</v>
      </c>
      <c r="Q10" s="65">
        <f t="shared" si="0"/>
        <v>379394763</v>
      </c>
      <c r="R10" s="65">
        <f t="shared" si="0"/>
        <v>199762908</v>
      </c>
      <c r="S10" s="65">
        <f t="shared" si="0"/>
        <v>128330150</v>
      </c>
      <c r="T10" s="65">
        <f t="shared" si="0"/>
        <v>146591762</v>
      </c>
      <c r="U10" s="65">
        <f t="shared" si="0"/>
        <v>474684820</v>
      </c>
      <c r="V10" s="65">
        <f t="shared" si="0"/>
        <v>2025731293</v>
      </c>
      <c r="W10" s="65">
        <f t="shared" si="0"/>
        <v>2104885067</v>
      </c>
      <c r="X10" s="65">
        <f t="shared" si="0"/>
        <v>-79153774</v>
      </c>
      <c r="Y10" s="66">
        <f>+IF(W10&lt;&gt;0,(X10/W10)*100,0)</f>
        <v>-3.760479621474744</v>
      </c>
      <c r="Z10" s="67">
        <f t="shared" si="0"/>
        <v>2104885067</v>
      </c>
    </row>
    <row r="11" spans="1:26" ht="12.75">
      <c r="A11" s="57" t="s">
        <v>36</v>
      </c>
      <c r="B11" s="18">
        <v>688565282</v>
      </c>
      <c r="C11" s="18">
        <v>0</v>
      </c>
      <c r="D11" s="58">
        <v>770965643</v>
      </c>
      <c r="E11" s="59">
        <v>759165643</v>
      </c>
      <c r="F11" s="59">
        <v>53990186</v>
      </c>
      <c r="G11" s="59">
        <v>57795659</v>
      </c>
      <c r="H11" s="59">
        <v>58072493</v>
      </c>
      <c r="I11" s="59">
        <v>169858338</v>
      </c>
      <c r="J11" s="59">
        <v>53619314</v>
      </c>
      <c r="K11" s="59">
        <v>56660590</v>
      </c>
      <c r="L11" s="59">
        <v>66593454</v>
      </c>
      <c r="M11" s="59">
        <v>176873358</v>
      </c>
      <c r="N11" s="59">
        <v>51763185</v>
      </c>
      <c r="O11" s="59">
        <v>53620114</v>
      </c>
      <c r="P11" s="59">
        <v>53932483</v>
      </c>
      <c r="Q11" s="59">
        <v>159315782</v>
      </c>
      <c r="R11" s="59">
        <v>51729182</v>
      </c>
      <c r="S11" s="59">
        <v>52349918</v>
      </c>
      <c r="T11" s="59">
        <v>53857912</v>
      </c>
      <c r="U11" s="59">
        <v>157937012</v>
      </c>
      <c r="V11" s="59">
        <v>663984490</v>
      </c>
      <c r="W11" s="59">
        <v>759165643</v>
      </c>
      <c r="X11" s="59">
        <v>-95181153</v>
      </c>
      <c r="Y11" s="60">
        <v>-12.54</v>
      </c>
      <c r="Z11" s="61">
        <v>759165643</v>
      </c>
    </row>
    <row r="12" spans="1:26" ht="12.75">
      <c r="A12" s="57" t="s">
        <v>37</v>
      </c>
      <c r="B12" s="18">
        <v>28387557</v>
      </c>
      <c r="C12" s="18">
        <v>0</v>
      </c>
      <c r="D12" s="58">
        <v>31752783</v>
      </c>
      <c r="E12" s="59">
        <v>31752783</v>
      </c>
      <c r="F12" s="59">
        <v>2439911</v>
      </c>
      <c r="G12" s="59">
        <v>2364087</v>
      </c>
      <c r="H12" s="59">
        <v>2405660</v>
      </c>
      <c r="I12" s="59">
        <v>7209658</v>
      </c>
      <c r="J12" s="59">
        <v>2387364</v>
      </c>
      <c r="K12" s="59">
        <v>2462685</v>
      </c>
      <c r="L12" s="59">
        <v>2419942</v>
      </c>
      <c r="M12" s="59">
        <v>7269991</v>
      </c>
      <c r="N12" s="59">
        <v>2438847</v>
      </c>
      <c r="O12" s="59">
        <v>2601205</v>
      </c>
      <c r="P12" s="59">
        <v>2457594</v>
      </c>
      <c r="Q12" s="59">
        <v>7497646</v>
      </c>
      <c r="R12" s="59">
        <v>2458594</v>
      </c>
      <c r="S12" s="59">
        <v>2450041</v>
      </c>
      <c r="T12" s="59">
        <v>3482002</v>
      </c>
      <c r="U12" s="59">
        <v>8390637</v>
      </c>
      <c r="V12" s="59">
        <v>30367932</v>
      </c>
      <c r="W12" s="59">
        <v>31752783</v>
      </c>
      <c r="X12" s="59">
        <v>-1384851</v>
      </c>
      <c r="Y12" s="60">
        <v>-4.36</v>
      </c>
      <c r="Z12" s="61">
        <v>31752783</v>
      </c>
    </row>
    <row r="13" spans="1:26" ht="12.75">
      <c r="A13" s="57" t="s">
        <v>114</v>
      </c>
      <c r="B13" s="18">
        <v>61696776</v>
      </c>
      <c r="C13" s="18">
        <v>0</v>
      </c>
      <c r="D13" s="58">
        <v>71600000</v>
      </c>
      <c r="E13" s="59">
        <v>71600000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71600000</v>
      </c>
      <c r="X13" s="59">
        <v>-71600000</v>
      </c>
      <c r="Y13" s="60">
        <v>-100</v>
      </c>
      <c r="Z13" s="61">
        <v>71600000</v>
      </c>
    </row>
    <row r="14" spans="1:26" ht="12.75">
      <c r="A14" s="57" t="s">
        <v>38</v>
      </c>
      <c r="B14" s="18">
        <v>25790059</v>
      </c>
      <c r="C14" s="18">
        <v>0</v>
      </c>
      <c r="D14" s="58">
        <v>24660741</v>
      </c>
      <c r="E14" s="59">
        <v>25160741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12811409</v>
      </c>
      <c r="P14" s="59">
        <v>0</v>
      </c>
      <c r="Q14" s="59">
        <v>12811409</v>
      </c>
      <c r="R14" s="59">
        <v>0</v>
      </c>
      <c r="S14" s="59">
        <v>0</v>
      </c>
      <c r="T14" s="59">
        <v>12136608</v>
      </c>
      <c r="U14" s="59">
        <v>12136608</v>
      </c>
      <c r="V14" s="59">
        <v>24948017</v>
      </c>
      <c r="W14" s="59">
        <v>25160741</v>
      </c>
      <c r="X14" s="59">
        <v>-212724</v>
      </c>
      <c r="Y14" s="60">
        <v>-0.85</v>
      </c>
      <c r="Z14" s="61">
        <v>25160741</v>
      </c>
    </row>
    <row r="15" spans="1:26" ht="12.75">
      <c r="A15" s="57" t="s">
        <v>39</v>
      </c>
      <c r="B15" s="18">
        <v>713567450</v>
      </c>
      <c r="C15" s="18">
        <v>0</v>
      </c>
      <c r="D15" s="58">
        <v>808724913</v>
      </c>
      <c r="E15" s="59">
        <v>817502913</v>
      </c>
      <c r="F15" s="59">
        <v>6836634</v>
      </c>
      <c r="G15" s="59">
        <v>20037104</v>
      </c>
      <c r="H15" s="59">
        <v>22773712</v>
      </c>
      <c r="I15" s="59">
        <v>49647450</v>
      </c>
      <c r="J15" s="59">
        <v>89940124</v>
      </c>
      <c r="K15" s="59">
        <v>82531474</v>
      </c>
      <c r="L15" s="59">
        <v>75391322</v>
      </c>
      <c r="M15" s="59">
        <v>247862920</v>
      </c>
      <c r="N15" s="59">
        <v>19529092</v>
      </c>
      <c r="O15" s="59">
        <v>63353572</v>
      </c>
      <c r="P15" s="59">
        <v>99437553</v>
      </c>
      <c r="Q15" s="59">
        <v>182320217</v>
      </c>
      <c r="R15" s="59">
        <v>56830310</v>
      </c>
      <c r="S15" s="59">
        <v>25242279</v>
      </c>
      <c r="T15" s="59">
        <v>137046086</v>
      </c>
      <c r="U15" s="59">
        <v>219118675</v>
      </c>
      <c r="V15" s="59">
        <v>698949262</v>
      </c>
      <c r="W15" s="59">
        <v>817502913</v>
      </c>
      <c r="X15" s="59">
        <v>-118553651</v>
      </c>
      <c r="Y15" s="60">
        <v>-14.5</v>
      </c>
      <c r="Z15" s="61">
        <v>817502913</v>
      </c>
    </row>
    <row r="16" spans="1:26" ht="12.75">
      <c r="A16" s="57" t="s">
        <v>34</v>
      </c>
      <c r="B16" s="18">
        <v>3940283</v>
      </c>
      <c r="C16" s="18">
        <v>0</v>
      </c>
      <c r="D16" s="58">
        <v>7670000</v>
      </c>
      <c r="E16" s="59">
        <v>4170000</v>
      </c>
      <c r="F16" s="59">
        <v>254400</v>
      </c>
      <c r="G16" s="59">
        <v>128665</v>
      </c>
      <c r="H16" s="59">
        <v>536058</v>
      </c>
      <c r="I16" s="59">
        <v>919123</v>
      </c>
      <c r="J16" s="59">
        <v>3889</v>
      </c>
      <c r="K16" s="59">
        <v>522643</v>
      </c>
      <c r="L16" s="59">
        <v>400</v>
      </c>
      <c r="M16" s="59">
        <v>526932</v>
      </c>
      <c r="N16" s="59">
        <v>120000</v>
      </c>
      <c r="O16" s="59">
        <v>518000</v>
      </c>
      <c r="P16" s="59">
        <v>72425</v>
      </c>
      <c r="Q16" s="59">
        <v>710425</v>
      </c>
      <c r="R16" s="59">
        <v>0</v>
      </c>
      <c r="S16" s="59">
        <v>35674</v>
      </c>
      <c r="T16" s="59">
        <v>561309</v>
      </c>
      <c r="U16" s="59">
        <v>596983</v>
      </c>
      <c r="V16" s="59">
        <v>2753463</v>
      </c>
      <c r="W16" s="59">
        <v>4170000</v>
      </c>
      <c r="X16" s="59">
        <v>-1416537</v>
      </c>
      <c r="Y16" s="60">
        <v>-33.97</v>
      </c>
      <c r="Z16" s="61">
        <v>4170000</v>
      </c>
    </row>
    <row r="17" spans="1:26" ht="12.75">
      <c r="A17" s="57" t="s">
        <v>40</v>
      </c>
      <c r="B17" s="18">
        <v>339038049</v>
      </c>
      <c r="C17" s="18">
        <v>0</v>
      </c>
      <c r="D17" s="58">
        <v>478835733</v>
      </c>
      <c r="E17" s="59">
        <v>385331068</v>
      </c>
      <c r="F17" s="59">
        <v>7913201</v>
      </c>
      <c r="G17" s="59">
        <v>19972008</v>
      </c>
      <c r="H17" s="59">
        <v>75632769</v>
      </c>
      <c r="I17" s="59">
        <v>103517978</v>
      </c>
      <c r="J17" s="59">
        <v>23860881</v>
      </c>
      <c r="K17" s="59">
        <v>25985374</v>
      </c>
      <c r="L17" s="59">
        <v>16514630</v>
      </c>
      <c r="M17" s="59">
        <v>66360885</v>
      </c>
      <c r="N17" s="59">
        <v>125026542</v>
      </c>
      <c r="O17" s="59">
        <v>-32974035</v>
      </c>
      <c r="P17" s="59">
        <v>18334807</v>
      </c>
      <c r="Q17" s="59">
        <v>110387314</v>
      </c>
      <c r="R17" s="59">
        <v>9936335</v>
      </c>
      <c r="S17" s="59">
        <v>61074670</v>
      </c>
      <c r="T17" s="59">
        <v>22501398</v>
      </c>
      <c r="U17" s="59">
        <v>93512403</v>
      </c>
      <c r="V17" s="59">
        <v>373778580</v>
      </c>
      <c r="W17" s="59">
        <v>385331068</v>
      </c>
      <c r="X17" s="59">
        <v>-11552488</v>
      </c>
      <c r="Y17" s="60">
        <v>-3</v>
      </c>
      <c r="Z17" s="61">
        <v>385331068</v>
      </c>
    </row>
    <row r="18" spans="1:26" ht="12.75">
      <c r="A18" s="68" t="s">
        <v>41</v>
      </c>
      <c r="B18" s="69">
        <f>SUM(B11:B17)</f>
        <v>1860985456</v>
      </c>
      <c r="C18" s="69">
        <f>SUM(C11:C17)</f>
        <v>0</v>
      </c>
      <c r="D18" s="70">
        <f aca="true" t="shared" si="1" ref="D18:Z18">SUM(D11:D17)</f>
        <v>2194209813</v>
      </c>
      <c r="E18" s="71">
        <f t="shared" si="1"/>
        <v>2094683148</v>
      </c>
      <c r="F18" s="71">
        <f t="shared" si="1"/>
        <v>71434332</v>
      </c>
      <c r="G18" s="71">
        <f t="shared" si="1"/>
        <v>100297523</v>
      </c>
      <c r="H18" s="71">
        <f t="shared" si="1"/>
        <v>159420692</v>
      </c>
      <c r="I18" s="71">
        <f t="shared" si="1"/>
        <v>331152547</v>
      </c>
      <c r="J18" s="71">
        <f t="shared" si="1"/>
        <v>169811572</v>
      </c>
      <c r="K18" s="71">
        <f t="shared" si="1"/>
        <v>168162766</v>
      </c>
      <c r="L18" s="71">
        <f t="shared" si="1"/>
        <v>160919748</v>
      </c>
      <c r="M18" s="71">
        <f t="shared" si="1"/>
        <v>498894086</v>
      </c>
      <c r="N18" s="71">
        <f t="shared" si="1"/>
        <v>198877666</v>
      </c>
      <c r="O18" s="71">
        <f t="shared" si="1"/>
        <v>99930265</v>
      </c>
      <c r="P18" s="71">
        <f t="shared" si="1"/>
        <v>174234862</v>
      </c>
      <c r="Q18" s="71">
        <f t="shared" si="1"/>
        <v>473042793</v>
      </c>
      <c r="R18" s="71">
        <f t="shared" si="1"/>
        <v>120954421</v>
      </c>
      <c r="S18" s="71">
        <f t="shared" si="1"/>
        <v>141152582</v>
      </c>
      <c r="T18" s="71">
        <f t="shared" si="1"/>
        <v>229585315</v>
      </c>
      <c r="U18" s="71">
        <f t="shared" si="1"/>
        <v>491692318</v>
      </c>
      <c r="V18" s="71">
        <f t="shared" si="1"/>
        <v>1794781744</v>
      </c>
      <c r="W18" s="71">
        <f t="shared" si="1"/>
        <v>2094683148</v>
      </c>
      <c r="X18" s="71">
        <f t="shared" si="1"/>
        <v>-299901404</v>
      </c>
      <c r="Y18" s="66">
        <f>+IF(W18&lt;&gt;0,(X18/W18)*100,0)</f>
        <v>-14.317268188572832</v>
      </c>
      <c r="Z18" s="72">
        <f t="shared" si="1"/>
        <v>2094683148</v>
      </c>
    </row>
    <row r="19" spans="1:26" ht="12.75">
      <c r="A19" s="68" t="s">
        <v>42</v>
      </c>
      <c r="B19" s="73">
        <f>+B10-B18</f>
        <v>-27351905</v>
      </c>
      <c r="C19" s="73">
        <f>+C10-C18</f>
        <v>0</v>
      </c>
      <c r="D19" s="74">
        <f aca="true" t="shared" si="2" ref="D19:Z19">+D10-D18</f>
        <v>9401919</v>
      </c>
      <c r="E19" s="75">
        <f t="shared" si="2"/>
        <v>10201919</v>
      </c>
      <c r="F19" s="75">
        <f t="shared" si="2"/>
        <v>176204736</v>
      </c>
      <c r="G19" s="75">
        <f t="shared" si="2"/>
        <v>180081561</v>
      </c>
      <c r="H19" s="75">
        <f t="shared" si="2"/>
        <v>-5760752</v>
      </c>
      <c r="I19" s="75">
        <f t="shared" si="2"/>
        <v>350525545</v>
      </c>
      <c r="J19" s="75">
        <f t="shared" si="2"/>
        <v>-26740279</v>
      </c>
      <c r="K19" s="75">
        <f t="shared" si="2"/>
        <v>-11465319</v>
      </c>
      <c r="L19" s="75">
        <f t="shared" si="2"/>
        <v>29285130</v>
      </c>
      <c r="M19" s="75">
        <f t="shared" si="2"/>
        <v>-8920468</v>
      </c>
      <c r="N19" s="75">
        <f t="shared" si="2"/>
        <v>-26966787</v>
      </c>
      <c r="O19" s="75">
        <f t="shared" si="2"/>
        <v>-28006452</v>
      </c>
      <c r="P19" s="75">
        <f t="shared" si="2"/>
        <v>-38674791</v>
      </c>
      <c r="Q19" s="75">
        <f t="shared" si="2"/>
        <v>-93648030</v>
      </c>
      <c r="R19" s="75">
        <f t="shared" si="2"/>
        <v>78808487</v>
      </c>
      <c r="S19" s="75">
        <f t="shared" si="2"/>
        <v>-12822432</v>
      </c>
      <c r="T19" s="75">
        <f t="shared" si="2"/>
        <v>-82993553</v>
      </c>
      <c r="U19" s="75">
        <f t="shared" si="2"/>
        <v>-17007498</v>
      </c>
      <c r="V19" s="75">
        <f t="shared" si="2"/>
        <v>230949549</v>
      </c>
      <c r="W19" s="75">
        <f>IF(E10=E18,0,W10-W18)</f>
        <v>10201919</v>
      </c>
      <c r="X19" s="75">
        <f t="shared" si="2"/>
        <v>220747630</v>
      </c>
      <c r="Y19" s="76">
        <f>+IF(W19&lt;&gt;0,(X19/W19)*100,0)</f>
        <v>2163.785362342124</v>
      </c>
      <c r="Z19" s="77">
        <f t="shared" si="2"/>
        <v>10201919</v>
      </c>
    </row>
    <row r="20" spans="1:26" ht="20.25">
      <c r="A20" s="78" t="s">
        <v>43</v>
      </c>
      <c r="B20" s="79">
        <v>197253603</v>
      </c>
      <c r="C20" s="79">
        <v>0</v>
      </c>
      <c r="D20" s="80">
        <v>157285000</v>
      </c>
      <c r="E20" s="81">
        <v>172136147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172136147</v>
      </c>
      <c r="X20" s="81">
        <v>-172136147</v>
      </c>
      <c r="Y20" s="82">
        <v>-100</v>
      </c>
      <c r="Z20" s="83">
        <v>172136147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169901698</v>
      </c>
      <c r="C22" s="91">
        <f>SUM(C19:C21)</f>
        <v>0</v>
      </c>
      <c r="D22" s="92">
        <f aca="true" t="shared" si="3" ref="D22:Z22">SUM(D19:D21)</f>
        <v>166686919</v>
      </c>
      <c r="E22" s="93">
        <f t="shared" si="3"/>
        <v>182338066</v>
      </c>
      <c r="F22" s="93">
        <f t="shared" si="3"/>
        <v>176204736</v>
      </c>
      <c r="G22" s="93">
        <f t="shared" si="3"/>
        <v>180081561</v>
      </c>
      <c r="H22" s="93">
        <f t="shared" si="3"/>
        <v>-5760752</v>
      </c>
      <c r="I22" s="93">
        <f t="shared" si="3"/>
        <v>350525545</v>
      </c>
      <c r="J22" s="93">
        <f t="shared" si="3"/>
        <v>-26740279</v>
      </c>
      <c r="K22" s="93">
        <f t="shared" si="3"/>
        <v>-11465319</v>
      </c>
      <c r="L22" s="93">
        <f t="shared" si="3"/>
        <v>29285130</v>
      </c>
      <c r="M22" s="93">
        <f t="shared" si="3"/>
        <v>-8920468</v>
      </c>
      <c r="N22" s="93">
        <f t="shared" si="3"/>
        <v>-26966787</v>
      </c>
      <c r="O22" s="93">
        <f t="shared" si="3"/>
        <v>-28006452</v>
      </c>
      <c r="P22" s="93">
        <f t="shared" si="3"/>
        <v>-38674791</v>
      </c>
      <c r="Q22" s="93">
        <f t="shared" si="3"/>
        <v>-93648030</v>
      </c>
      <c r="R22" s="93">
        <f t="shared" si="3"/>
        <v>78808487</v>
      </c>
      <c r="S22" s="93">
        <f t="shared" si="3"/>
        <v>-12822432</v>
      </c>
      <c r="T22" s="93">
        <f t="shared" si="3"/>
        <v>-82993553</v>
      </c>
      <c r="U22" s="93">
        <f t="shared" si="3"/>
        <v>-17007498</v>
      </c>
      <c r="V22" s="93">
        <f t="shared" si="3"/>
        <v>230949549</v>
      </c>
      <c r="W22" s="93">
        <f t="shared" si="3"/>
        <v>182338066</v>
      </c>
      <c r="X22" s="93">
        <f t="shared" si="3"/>
        <v>48611483</v>
      </c>
      <c r="Y22" s="94">
        <f>+IF(W22&lt;&gt;0,(X22/W22)*100,0)</f>
        <v>26.660084789974686</v>
      </c>
      <c r="Z22" s="95">
        <f t="shared" si="3"/>
        <v>182338066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169901698</v>
      </c>
      <c r="C24" s="73">
        <f>SUM(C22:C23)</f>
        <v>0</v>
      </c>
      <c r="D24" s="74">
        <f aca="true" t="shared" si="4" ref="D24:Z24">SUM(D22:D23)</f>
        <v>166686919</v>
      </c>
      <c r="E24" s="75">
        <f t="shared" si="4"/>
        <v>182338066</v>
      </c>
      <c r="F24" s="75">
        <f t="shared" si="4"/>
        <v>176204736</v>
      </c>
      <c r="G24" s="75">
        <f t="shared" si="4"/>
        <v>180081561</v>
      </c>
      <c r="H24" s="75">
        <f t="shared" si="4"/>
        <v>-5760752</v>
      </c>
      <c r="I24" s="75">
        <f t="shared" si="4"/>
        <v>350525545</v>
      </c>
      <c r="J24" s="75">
        <f t="shared" si="4"/>
        <v>-26740279</v>
      </c>
      <c r="K24" s="75">
        <f t="shared" si="4"/>
        <v>-11465319</v>
      </c>
      <c r="L24" s="75">
        <f t="shared" si="4"/>
        <v>29285130</v>
      </c>
      <c r="M24" s="75">
        <f t="shared" si="4"/>
        <v>-8920468</v>
      </c>
      <c r="N24" s="75">
        <f t="shared" si="4"/>
        <v>-26966787</v>
      </c>
      <c r="O24" s="75">
        <f t="shared" si="4"/>
        <v>-28006452</v>
      </c>
      <c r="P24" s="75">
        <f t="shared" si="4"/>
        <v>-38674791</v>
      </c>
      <c r="Q24" s="75">
        <f t="shared" si="4"/>
        <v>-93648030</v>
      </c>
      <c r="R24" s="75">
        <f t="shared" si="4"/>
        <v>78808487</v>
      </c>
      <c r="S24" s="75">
        <f t="shared" si="4"/>
        <v>-12822432</v>
      </c>
      <c r="T24" s="75">
        <f t="shared" si="4"/>
        <v>-82993553</v>
      </c>
      <c r="U24" s="75">
        <f t="shared" si="4"/>
        <v>-17007498</v>
      </c>
      <c r="V24" s="75">
        <f t="shared" si="4"/>
        <v>230949549</v>
      </c>
      <c r="W24" s="75">
        <f t="shared" si="4"/>
        <v>182338066</v>
      </c>
      <c r="X24" s="75">
        <f t="shared" si="4"/>
        <v>48611483</v>
      </c>
      <c r="Y24" s="76">
        <f>+IF(W24&lt;&gt;0,(X24/W24)*100,0)</f>
        <v>26.660084789974686</v>
      </c>
      <c r="Z24" s="77">
        <f t="shared" si="4"/>
        <v>182338066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200685190</v>
      </c>
      <c r="C27" s="21">
        <v>0</v>
      </c>
      <c r="D27" s="103">
        <v>184285000</v>
      </c>
      <c r="E27" s="104">
        <v>189636147</v>
      </c>
      <c r="F27" s="104">
        <v>2000249</v>
      </c>
      <c r="G27" s="104">
        <v>8610427</v>
      </c>
      <c r="H27" s="104">
        <v>15356605</v>
      </c>
      <c r="I27" s="104">
        <v>25967281</v>
      </c>
      <c r="J27" s="104">
        <v>16036486</v>
      </c>
      <c r="K27" s="104">
        <v>7365356</v>
      </c>
      <c r="L27" s="104">
        <v>19018974</v>
      </c>
      <c r="M27" s="104">
        <v>42420816</v>
      </c>
      <c r="N27" s="104">
        <v>3726655</v>
      </c>
      <c r="O27" s="104">
        <v>4492149</v>
      </c>
      <c r="P27" s="104">
        <v>9641749</v>
      </c>
      <c r="Q27" s="104">
        <v>17860553</v>
      </c>
      <c r="R27" s="104">
        <v>17737765</v>
      </c>
      <c r="S27" s="104">
        <v>728777</v>
      </c>
      <c r="T27" s="104">
        <v>22649866</v>
      </c>
      <c r="U27" s="104">
        <v>41116408</v>
      </c>
      <c r="V27" s="104">
        <v>127365058</v>
      </c>
      <c r="W27" s="104">
        <v>189636147</v>
      </c>
      <c r="X27" s="104">
        <v>-62271089</v>
      </c>
      <c r="Y27" s="105">
        <v>-32.84</v>
      </c>
      <c r="Z27" s="106">
        <v>189636147</v>
      </c>
    </row>
    <row r="28" spans="1:26" ht="12.75">
      <c r="A28" s="107" t="s">
        <v>47</v>
      </c>
      <c r="B28" s="18">
        <v>177022723</v>
      </c>
      <c r="C28" s="18">
        <v>0</v>
      </c>
      <c r="D28" s="58">
        <v>157285000</v>
      </c>
      <c r="E28" s="59">
        <v>172136147</v>
      </c>
      <c r="F28" s="59">
        <v>1557154</v>
      </c>
      <c r="G28" s="59">
        <v>8070422</v>
      </c>
      <c r="H28" s="59">
        <v>14255133</v>
      </c>
      <c r="I28" s="59">
        <v>23882709</v>
      </c>
      <c r="J28" s="59">
        <v>15385709</v>
      </c>
      <c r="K28" s="59">
        <v>6542527</v>
      </c>
      <c r="L28" s="59">
        <v>18746126</v>
      </c>
      <c r="M28" s="59">
        <v>40674362</v>
      </c>
      <c r="N28" s="59">
        <v>3177915</v>
      </c>
      <c r="O28" s="59">
        <v>4486765</v>
      </c>
      <c r="P28" s="59">
        <v>6239389</v>
      </c>
      <c r="Q28" s="59">
        <v>13904069</v>
      </c>
      <c r="R28" s="59">
        <v>17571245</v>
      </c>
      <c r="S28" s="59">
        <v>691117</v>
      </c>
      <c r="T28" s="59">
        <v>19019220</v>
      </c>
      <c r="U28" s="59">
        <v>37281582</v>
      </c>
      <c r="V28" s="59">
        <v>115742722</v>
      </c>
      <c r="W28" s="59">
        <v>172136147</v>
      </c>
      <c r="X28" s="59">
        <v>-56393425</v>
      </c>
      <c r="Y28" s="60">
        <v>-32.76</v>
      </c>
      <c r="Z28" s="61">
        <v>172136147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23662467</v>
      </c>
      <c r="C31" s="18">
        <v>0</v>
      </c>
      <c r="D31" s="58">
        <v>27000000</v>
      </c>
      <c r="E31" s="59">
        <v>17500000</v>
      </c>
      <c r="F31" s="59">
        <v>443095</v>
      </c>
      <c r="G31" s="59">
        <v>540005</v>
      </c>
      <c r="H31" s="59">
        <v>1101472</v>
      </c>
      <c r="I31" s="59">
        <v>2084572</v>
      </c>
      <c r="J31" s="59">
        <v>650777</v>
      </c>
      <c r="K31" s="59">
        <v>822829</v>
      </c>
      <c r="L31" s="59">
        <v>272848</v>
      </c>
      <c r="M31" s="59">
        <v>1746454</v>
      </c>
      <c r="N31" s="59">
        <v>548740</v>
      </c>
      <c r="O31" s="59">
        <v>5384</v>
      </c>
      <c r="P31" s="59">
        <v>3402360</v>
      </c>
      <c r="Q31" s="59">
        <v>3956484</v>
      </c>
      <c r="R31" s="59">
        <v>166520</v>
      </c>
      <c r="S31" s="59">
        <v>37660</v>
      </c>
      <c r="T31" s="59">
        <v>3630646</v>
      </c>
      <c r="U31" s="59">
        <v>3834826</v>
      </c>
      <c r="V31" s="59">
        <v>11622336</v>
      </c>
      <c r="W31" s="59">
        <v>17500000</v>
      </c>
      <c r="X31" s="59">
        <v>-5877664</v>
      </c>
      <c r="Y31" s="60">
        <v>-33.59</v>
      </c>
      <c r="Z31" s="61">
        <v>17500000</v>
      </c>
    </row>
    <row r="32" spans="1:26" ht="12.75">
      <c r="A32" s="68" t="s">
        <v>50</v>
      </c>
      <c r="B32" s="21">
        <f>SUM(B28:B31)</f>
        <v>200685190</v>
      </c>
      <c r="C32" s="21">
        <f>SUM(C28:C31)</f>
        <v>0</v>
      </c>
      <c r="D32" s="103">
        <f aca="true" t="shared" si="5" ref="D32:Z32">SUM(D28:D31)</f>
        <v>184285000</v>
      </c>
      <c r="E32" s="104">
        <f t="shared" si="5"/>
        <v>189636147</v>
      </c>
      <c r="F32" s="104">
        <f t="shared" si="5"/>
        <v>2000249</v>
      </c>
      <c r="G32" s="104">
        <f t="shared" si="5"/>
        <v>8610427</v>
      </c>
      <c r="H32" s="104">
        <f t="shared" si="5"/>
        <v>15356605</v>
      </c>
      <c r="I32" s="104">
        <f t="shared" si="5"/>
        <v>25967281</v>
      </c>
      <c r="J32" s="104">
        <f t="shared" si="5"/>
        <v>16036486</v>
      </c>
      <c r="K32" s="104">
        <f t="shared" si="5"/>
        <v>7365356</v>
      </c>
      <c r="L32" s="104">
        <f t="shared" si="5"/>
        <v>19018974</v>
      </c>
      <c r="M32" s="104">
        <f t="shared" si="5"/>
        <v>42420816</v>
      </c>
      <c r="N32" s="104">
        <f t="shared" si="5"/>
        <v>3726655</v>
      </c>
      <c r="O32" s="104">
        <f t="shared" si="5"/>
        <v>4492149</v>
      </c>
      <c r="P32" s="104">
        <f t="shared" si="5"/>
        <v>9641749</v>
      </c>
      <c r="Q32" s="104">
        <f t="shared" si="5"/>
        <v>17860553</v>
      </c>
      <c r="R32" s="104">
        <f t="shared" si="5"/>
        <v>17737765</v>
      </c>
      <c r="S32" s="104">
        <f t="shared" si="5"/>
        <v>728777</v>
      </c>
      <c r="T32" s="104">
        <f t="shared" si="5"/>
        <v>22649866</v>
      </c>
      <c r="U32" s="104">
        <f t="shared" si="5"/>
        <v>41116408</v>
      </c>
      <c r="V32" s="104">
        <f t="shared" si="5"/>
        <v>127365058</v>
      </c>
      <c r="W32" s="104">
        <f t="shared" si="5"/>
        <v>189636147</v>
      </c>
      <c r="X32" s="104">
        <f t="shared" si="5"/>
        <v>-62271089</v>
      </c>
      <c r="Y32" s="105">
        <f>+IF(W32&lt;&gt;0,(X32/W32)*100,0)</f>
        <v>-32.83714101194009</v>
      </c>
      <c r="Z32" s="106">
        <f t="shared" si="5"/>
        <v>189636147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1592547873</v>
      </c>
      <c r="C35" s="18">
        <v>0</v>
      </c>
      <c r="D35" s="58">
        <v>1619235908</v>
      </c>
      <c r="E35" s="59">
        <v>1629535908</v>
      </c>
      <c r="F35" s="59">
        <v>1650042838</v>
      </c>
      <c r="G35" s="59">
        <v>201978935</v>
      </c>
      <c r="H35" s="59">
        <v>-56640955</v>
      </c>
      <c r="I35" s="59">
        <v>1795380818</v>
      </c>
      <c r="J35" s="59">
        <v>-16989257</v>
      </c>
      <c r="K35" s="59">
        <v>27371852</v>
      </c>
      <c r="L35" s="59">
        <v>7254023</v>
      </c>
      <c r="M35" s="59">
        <v>17636618</v>
      </c>
      <c r="N35" s="59">
        <v>-22383764</v>
      </c>
      <c r="O35" s="59">
        <v>48018741</v>
      </c>
      <c r="P35" s="59">
        <v>-83017594</v>
      </c>
      <c r="Q35" s="59">
        <v>-57382617</v>
      </c>
      <c r="R35" s="59">
        <v>66683915</v>
      </c>
      <c r="S35" s="59">
        <v>6836836</v>
      </c>
      <c r="T35" s="59">
        <v>-123707172</v>
      </c>
      <c r="U35" s="59">
        <v>-50186421</v>
      </c>
      <c r="V35" s="59">
        <v>1705448398</v>
      </c>
      <c r="W35" s="59">
        <v>1629535908</v>
      </c>
      <c r="X35" s="59">
        <v>75912490</v>
      </c>
      <c r="Y35" s="60">
        <v>4.66</v>
      </c>
      <c r="Z35" s="61">
        <v>1629535908</v>
      </c>
    </row>
    <row r="36" spans="1:26" ht="12.75">
      <c r="A36" s="57" t="s">
        <v>53</v>
      </c>
      <c r="B36" s="18">
        <v>1967676350</v>
      </c>
      <c r="C36" s="18">
        <v>0</v>
      </c>
      <c r="D36" s="58">
        <v>2075799082</v>
      </c>
      <c r="E36" s="59">
        <v>2081150229</v>
      </c>
      <c r="F36" s="59">
        <v>2069422157</v>
      </c>
      <c r="G36" s="59">
        <v>-91135134</v>
      </c>
      <c r="H36" s="59">
        <v>15356605</v>
      </c>
      <c r="I36" s="59">
        <v>1993643628</v>
      </c>
      <c r="J36" s="59">
        <v>16036486</v>
      </c>
      <c r="K36" s="59">
        <v>7365356</v>
      </c>
      <c r="L36" s="59">
        <v>19018974</v>
      </c>
      <c r="M36" s="59">
        <v>42420816</v>
      </c>
      <c r="N36" s="59">
        <v>3726655</v>
      </c>
      <c r="O36" s="59">
        <v>4492149</v>
      </c>
      <c r="P36" s="59">
        <v>9672092</v>
      </c>
      <c r="Q36" s="59">
        <v>17890896</v>
      </c>
      <c r="R36" s="59">
        <v>17737765</v>
      </c>
      <c r="S36" s="59">
        <v>728777</v>
      </c>
      <c r="T36" s="59">
        <v>22649866</v>
      </c>
      <c r="U36" s="59">
        <v>41116408</v>
      </c>
      <c r="V36" s="59">
        <v>2095071748</v>
      </c>
      <c r="W36" s="59">
        <v>2081150229</v>
      </c>
      <c r="X36" s="59">
        <v>13921519</v>
      </c>
      <c r="Y36" s="60">
        <v>0.67</v>
      </c>
      <c r="Z36" s="61">
        <v>2081150229</v>
      </c>
    </row>
    <row r="37" spans="1:26" ht="12.75">
      <c r="A37" s="57" t="s">
        <v>54</v>
      </c>
      <c r="B37" s="18">
        <v>420723085</v>
      </c>
      <c r="C37" s="18">
        <v>0</v>
      </c>
      <c r="D37" s="58">
        <v>276207535</v>
      </c>
      <c r="E37" s="59">
        <v>276207535</v>
      </c>
      <c r="F37" s="59">
        <v>303507398</v>
      </c>
      <c r="G37" s="59">
        <v>31013900</v>
      </c>
      <c r="H37" s="59">
        <v>-35523616</v>
      </c>
      <c r="I37" s="59">
        <v>298997682</v>
      </c>
      <c r="J37" s="59">
        <v>25787483</v>
      </c>
      <c r="K37" s="59">
        <v>46202500</v>
      </c>
      <c r="L37" s="59">
        <v>-3012157</v>
      </c>
      <c r="M37" s="59">
        <v>68977826</v>
      </c>
      <c r="N37" s="59">
        <v>8309660</v>
      </c>
      <c r="O37" s="59">
        <v>85468083</v>
      </c>
      <c r="P37" s="59">
        <v>-34414418</v>
      </c>
      <c r="Q37" s="59">
        <v>59363325</v>
      </c>
      <c r="R37" s="59">
        <v>5613164</v>
      </c>
      <c r="S37" s="59">
        <v>20388024</v>
      </c>
      <c r="T37" s="59">
        <v>-13662576</v>
      </c>
      <c r="U37" s="59">
        <v>12338612</v>
      </c>
      <c r="V37" s="59">
        <v>439677445</v>
      </c>
      <c r="W37" s="59">
        <v>276207535</v>
      </c>
      <c r="X37" s="59">
        <v>163469910</v>
      </c>
      <c r="Y37" s="60">
        <v>59.18</v>
      </c>
      <c r="Z37" s="61">
        <v>276207535</v>
      </c>
    </row>
    <row r="38" spans="1:26" ht="12.75">
      <c r="A38" s="57" t="s">
        <v>55</v>
      </c>
      <c r="B38" s="18">
        <v>460441439</v>
      </c>
      <c r="C38" s="18">
        <v>0</v>
      </c>
      <c r="D38" s="58">
        <v>448139273</v>
      </c>
      <c r="E38" s="59">
        <v>448139273</v>
      </c>
      <c r="F38" s="59">
        <v>432812799</v>
      </c>
      <c r="G38" s="59">
        <v>27628640</v>
      </c>
      <c r="H38" s="59">
        <v>0</v>
      </c>
      <c r="I38" s="59">
        <v>460441439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-4950776</v>
      </c>
      <c r="P38" s="59">
        <v>0</v>
      </c>
      <c r="Q38" s="59">
        <v>-4950776</v>
      </c>
      <c r="R38" s="59">
        <v>0</v>
      </c>
      <c r="S38" s="59">
        <v>0</v>
      </c>
      <c r="T38" s="59">
        <v>-4401182</v>
      </c>
      <c r="U38" s="59">
        <v>-4401182</v>
      </c>
      <c r="V38" s="59">
        <v>451089481</v>
      </c>
      <c r="W38" s="59">
        <v>448139273</v>
      </c>
      <c r="X38" s="59">
        <v>2950208</v>
      </c>
      <c r="Y38" s="60">
        <v>0.66</v>
      </c>
      <c r="Z38" s="61">
        <v>448139273</v>
      </c>
    </row>
    <row r="39" spans="1:26" ht="12.75">
      <c r="A39" s="57" t="s">
        <v>56</v>
      </c>
      <c r="B39" s="18">
        <v>2592504078</v>
      </c>
      <c r="C39" s="18">
        <v>0</v>
      </c>
      <c r="D39" s="58">
        <v>2970688182</v>
      </c>
      <c r="E39" s="59">
        <v>2986339329</v>
      </c>
      <c r="F39" s="59">
        <v>2983144791</v>
      </c>
      <c r="G39" s="59">
        <v>52201263</v>
      </c>
      <c r="H39" s="59">
        <v>-5760734</v>
      </c>
      <c r="I39" s="59">
        <v>3029585320</v>
      </c>
      <c r="J39" s="59">
        <v>-26740253</v>
      </c>
      <c r="K39" s="59">
        <v>-11465296</v>
      </c>
      <c r="L39" s="59">
        <v>29285154</v>
      </c>
      <c r="M39" s="59">
        <v>-8920395</v>
      </c>
      <c r="N39" s="59">
        <v>-26966766</v>
      </c>
      <c r="O39" s="59">
        <v>-28006420</v>
      </c>
      <c r="P39" s="59">
        <v>-38931087</v>
      </c>
      <c r="Q39" s="59">
        <v>-93904273</v>
      </c>
      <c r="R39" s="59">
        <v>78808513</v>
      </c>
      <c r="S39" s="59">
        <v>-12822410</v>
      </c>
      <c r="T39" s="59">
        <v>-82993546</v>
      </c>
      <c r="U39" s="59">
        <v>-17007443</v>
      </c>
      <c r="V39" s="59">
        <v>2909753209</v>
      </c>
      <c r="W39" s="59">
        <v>2986339329</v>
      </c>
      <c r="X39" s="59">
        <v>-76586120</v>
      </c>
      <c r="Y39" s="60">
        <v>-2.56</v>
      </c>
      <c r="Z39" s="61">
        <v>2986339329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-1592926849</v>
      </c>
      <c r="C42" s="18">
        <v>0</v>
      </c>
      <c r="D42" s="58">
        <v>-1896609813</v>
      </c>
      <c r="E42" s="59">
        <v>-1801083148</v>
      </c>
      <c r="F42" s="59">
        <v>-71431922</v>
      </c>
      <c r="G42" s="59">
        <v>-100292945</v>
      </c>
      <c r="H42" s="59">
        <v>-102920042</v>
      </c>
      <c r="I42" s="59">
        <v>-274644909</v>
      </c>
      <c r="J42" s="59">
        <v>-169810992</v>
      </c>
      <c r="K42" s="59">
        <v>-168160547</v>
      </c>
      <c r="L42" s="59">
        <v>-160919748</v>
      </c>
      <c r="M42" s="59">
        <v>-498891287</v>
      </c>
      <c r="N42" s="59">
        <v>-85877416</v>
      </c>
      <c r="O42" s="59">
        <v>-99928172</v>
      </c>
      <c r="P42" s="59">
        <v>-174234362</v>
      </c>
      <c r="Q42" s="59">
        <v>-360039950</v>
      </c>
      <c r="R42" s="59">
        <v>-120954421</v>
      </c>
      <c r="S42" s="59">
        <v>-88652432</v>
      </c>
      <c r="T42" s="59">
        <v>-229382769</v>
      </c>
      <c r="U42" s="59">
        <v>-438989622</v>
      </c>
      <c r="V42" s="59">
        <v>-1572565768</v>
      </c>
      <c r="W42" s="59">
        <v>-1801083148</v>
      </c>
      <c r="X42" s="59">
        <v>228517380</v>
      </c>
      <c r="Y42" s="60">
        <v>-12.69</v>
      </c>
      <c r="Z42" s="61">
        <v>-1801083148</v>
      </c>
    </row>
    <row r="43" spans="1:26" ht="12.75">
      <c r="A43" s="57" t="s">
        <v>59</v>
      </c>
      <c r="B43" s="18">
        <v>0</v>
      </c>
      <c r="C43" s="18">
        <v>0</v>
      </c>
      <c r="D43" s="58">
        <v>-7739000</v>
      </c>
      <c r="E43" s="59">
        <v>0</v>
      </c>
      <c r="F43" s="59">
        <v>644924</v>
      </c>
      <c r="G43" s="59">
        <v>0</v>
      </c>
      <c r="H43" s="59">
        <v>0</v>
      </c>
      <c r="I43" s="59">
        <v>644924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644924</v>
      </c>
      <c r="W43" s="59">
        <v>-7739000</v>
      </c>
      <c r="X43" s="59">
        <v>8383924</v>
      </c>
      <c r="Y43" s="60">
        <v>-108.33</v>
      </c>
      <c r="Z43" s="61">
        <v>0</v>
      </c>
    </row>
    <row r="44" spans="1:26" ht="12.75">
      <c r="A44" s="57" t="s">
        <v>60</v>
      </c>
      <c r="B44" s="18">
        <v>32588703</v>
      </c>
      <c r="C44" s="18">
        <v>0</v>
      </c>
      <c r="D44" s="58">
        <v>-1737119</v>
      </c>
      <c r="E44" s="59">
        <v>0</v>
      </c>
      <c r="F44" s="59">
        <v>32540479</v>
      </c>
      <c r="G44" s="59">
        <v>-35130445</v>
      </c>
      <c r="H44" s="59">
        <v>176101</v>
      </c>
      <c r="I44" s="59">
        <v>-2413865</v>
      </c>
      <c r="J44" s="59">
        <v>-187280</v>
      </c>
      <c r="K44" s="59">
        <v>-117053</v>
      </c>
      <c r="L44" s="59">
        <v>207910</v>
      </c>
      <c r="M44" s="59">
        <v>-96423</v>
      </c>
      <c r="N44" s="59">
        <v>-59764</v>
      </c>
      <c r="O44" s="59">
        <v>51584</v>
      </c>
      <c r="P44" s="59">
        <v>-480444</v>
      </c>
      <c r="Q44" s="59">
        <v>-488624</v>
      </c>
      <c r="R44" s="59">
        <v>224903</v>
      </c>
      <c r="S44" s="59">
        <v>-18238</v>
      </c>
      <c r="T44" s="59">
        <v>259460</v>
      </c>
      <c r="U44" s="59">
        <v>466125</v>
      </c>
      <c r="V44" s="59">
        <v>-2532787</v>
      </c>
      <c r="W44" s="59">
        <v>-1737119</v>
      </c>
      <c r="X44" s="59">
        <v>-795668</v>
      </c>
      <c r="Y44" s="60">
        <v>45.8</v>
      </c>
      <c r="Z44" s="61">
        <v>0</v>
      </c>
    </row>
    <row r="45" spans="1:26" ht="12.75">
      <c r="A45" s="68" t="s">
        <v>61</v>
      </c>
      <c r="B45" s="21">
        <v>-1478877963</v>
      </c>
      <c r="C45" s="21">
        <v>0</v>
      </c>
      <c r="D45" s="103">
        <v>-1798822394</v>
      </c>
      <c r="E45" s="104">
        <v>-1693819610</v>
      </c>
      <c r="F45" s="104">
        <v>36360212</v>
      </c>
      <c r="G45" s="104">
        <f>+F45+G42+G43+G44+G83</f>
        <v>-99753865</v>
      </c>
      <c r="H45" s="104">
        <f>+G45+H42+H43+H44+H83</f>
        <v>-202497806</v>
      </c>
      <c r="I45" s="104">
        <f>+H45</f>
        <v>-202497806</v>
      </c>
      <c r="J45" s="104">
        <f>+H45+J42+J43+J44+J83</f>
        <v>-372496078</v>
      </c>
      <c r="K45" s="104">
        <f>+J45+K42+K43+K44+K83</f>
        <v>-540773678</v>
      </c>
      <c r="L45" s="104">
        <f>+K45+L42+L43+L44+L83</f>
        <v>-701485516</v>
      </c>
      <c r="M45" s="104">
        <f>+L45</f>
        <v>-701485516</v>
      </c>
      <c r="N45" s="104">
        <f>+L45+N42+N43+N44+N83</f>
        <v>-787422696</v>
      </c>
      <c r="O45" s="104">
        <f>+N45+O42+O43+O44+O83</f>
        <v>-887299284</v>
      </c>
      <c r="P45" s="104">
        <f>+O45+P42+P43+P44+P83</f>
        <v>-1062014090</v>
      </c>
      <c r="Q45" s="104">
        <f>+P45</f>
        <v>-1062014090</v>
      </c>
      <c r="R45" s="104">
        <f>+P45+R42+R43+R44+R83</f>
        <v>-1182743608</v>
      </c>
      <c r="S45" s="104">
        <f>+R45+S42+S43+S44+S83</f>
        <v>-1271414278</v>
      </c>
      <c r="T45" s="104">
        <f>+S45+T42+T43+T44+T83</f>
        <v>-1500537587</v>
      </c>
      <c r="U45" s="104">
        <f>+T45</f>
        <v>-1500537587</v>
      </c>
      <c r="V45" s="104">
        <f>+U45</f>
        <v>-1500537587</v>
      </c>
      <c r="W45" s="104">
        <f>+W83+W42+W43+W44</f>
        <v>-1801620642</v>
      </c>
      <c r="X45" s="104">
        <f>+V45-W45</f>
        <v>301083055</v>
      </c>
      <c r="Y45" s="105">
        <f>+IF(W45&lt;&gt;0,+(X45/W45)*100,0)</f>
        <v>-16.71178981751476</v>
      </c>
      <c r="Z45" s="106">
        <v>-1693819610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512886361</v>
      </c>
      <c r="C68" s="18">
        <v>0</v>
      </c>
      <c r="D68" s="19">
        <v>578654168</v>
      </c>
      <c r="E68" s="20">
        <v>558654168</v>
      </c>
      <c r="F68" s="20">
        <v>51908818</v>
      </c>
      <c r="G68" s="20">
        <v>157332751</v>
      </c>
      <c r="H68" s="20">
        <v>41241985</v>
      </c>
      <c r="I68" s="20">
        <v>250483554</v>
      </c>
      <c r="J68" s="20">
        <v>39415022</v>
      </c>
      <c r="K68" s="20">
        <v>40802991</v>
      </c>
      <c r="L68" s="20">
        <v>40831899</v>
      </c>
      <c r="M68" s="20">
        <v>121049912</v>
      </c>
      <c r="N68" s="20">
        <v>40989362</v>
      </c>
      <c r="O68" s="20">
        <v>-12991194</v>
      </c>
      <c r="P68" s="20">
        <v>40786709</v>
      </c>
      <c r="Q68" s="20">
        <v>68784877</v>
      </c>
      <c r="R68" s="20">
        <v>40932304</v>
      </c>
      <c r="S68" s="20">
        <v>40769012</v>
      </c>
      <c r="T68" s="20">
        <v>40769516</v>
      </c>
      <c r="U68" s="20">
        <v>122470832</v>
      </c>
      <c r="V68" s="20">
        <v>562789175</v>
      </c>
      <c r="W68" s="20">
        <v>558654168</v>
      </c>
      <c r="X68" s="20">
        <v>0</v>
      </c>
      <c r="Y68" s="19">
        <v>0</v>
      </c>
      <c r="Z68" s="22">
        <v>558654168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552454438</v>
      </c>
      <c r="C70" s="18">
        <v>0</v>
      </c>
      <c r="D70" s="19">
        <v>763527126</v>
      </c>
      <c r="E70" s="20">
        <v>701052126</v>
      </c>
      <c r="F70" s="20">
        <v>68053247</v>
      </c>
      <c r="G70" s="20">
        <v>69336441</v>
      </c>
      <c r="H70" s="20">
        <v>64817969</v>
      </c>
      <c r="I70" s="20">
        <v>202207657</v>
      </c>
      <c r="J70" s="20">
        <v>51944236</v>
      </c>
      <c r="K70" s="20">
        <v>54135999</v>
      </c>
      <c r="L70" s="20">
        <v>41744122</v>
      </c>
      <c r="M70" s="20">
        <v>147824357</v>
      </c>
      <c r="N70" s="20">
        <v>72345066</v>
      </c>
      <c r="O70" s="20">
        <v>43535946</v>
      </c>
      <c r="P70" s="20">
        <v>52864452</v>
      </c>
      <c r="Q70" s="20">
        <v>168745464</v>
      </c>
      <c r="R70" s="20">
        <v>62407676</v>
      </c>
      <c r="S70" s="20">
        <v>40217083</v>
      </c>
      <c r="T70" s="20">
        <v>56010696</v>
      </c>
      <c r="U70" s="20">
        <v>158635455</v>
      </c>
      <c r="V70" s="20">
        <v>677412933</v>
      </c>
      <c r="W70" s="20">
        <v>701052126</v>
      </c>
      <c r="X70" s="20">
        <v>0</v>
      </c>
      <c r="Y70" s="19">
        <v>0</v>
      </c>
      <c r="Z70" s="22">
        <v>701052126</v>
      </c>
    </row>
    <row r="71" spans="1:26" ht="12.75" hidden="1">
      <c r="A71" s="38" t="s">
        <v>67</v>
      </c>
      <c r="B71" s="18">
        <v>236691391</v>
      </c>
      <c r="C71" s="18">
        <v>0</v>
      </c>
      <c r="D71" s="19">
        <v>286041749</v>
      </c>
      <c r="E71" s="20">
        <v>269832384</v>
      </c>
      <c r="F71" s="20">
        <v>19847422</v>
      </c>
      <c r="G71" s="20">
        <v>19841564</v>
      </c>
      <c r="H71" s="20">
        <v>20548455</v>
      </c>
      <c r="I71" s="20">
        <v>60237441</v>
      </c>
      <c r="J71" s="20">
        <v>21873255</v>
      </c>
      <c r="K71" s="20">
        <v>25969352</v>
      </c>
      <c r="L71" s="20">
        <v>26785736</v>
      </c>
      <c r="M71" s="20">
        <v>74628343</v>
      </c>
      <c r="N71" s="20">
        <v>28799960</v>
      </c>
      <c r="O71" s="20">
        <v>14696551</v>
      </c>
      <c r="P71" s="20">
        <v>24128271</v>
      </c>
      <c r="Q71" s="20">
        <v>67624782</v>
      </c>
      <c r="R71" s="20">
        <v>23841530</v>
      </c>
      <c r="S71" s="20">
        <v>19247096</v>
      </c>
      <c r="T71" s="20">
        <v>19286923</v>
      </c>
      <c r="U71" s="20">
        <v>62375549</v>
      </c>
      <c r="V71" s="20">
        <v>264866115</v>
      </c>
      <c r="W71" s="20">
        <v>269832384</v>
      </c>
      <c r="X71" s="20">
        <v>0</v>
      </c>
      <c r="Y71" s="19">
        <v>0</v>
      </c>
      <c r="Z71" s="22">
        <v>269832384</v>
      </c>
    </row>
    <row r="72" spans="1:26" ht="12.75" hidden="1">
      <c r="A72" s="38" t="s">
        <v>68</v>
      </c>
      <c r="B72" s="18">
        <v>67424356</v>
      </c>
      <c r="C72" s="18">
        <v>0</v>
      </c>
      <c r="D72" s="19">
        <v>69516842</v>
      </c>
      <c r="E72" s="20">
        <v>65865842</v>
      </c>
      <c r="F72" s="20">
        <v>6451094</v>
      </c>
      <c r="G72" s="20">
        <v>6289578</v>
      </c>
      <c r="H72" s="20">
        <v>6286823</v>
      </c>
      <c r="I72" s="20">
        <v>19027495</v>
      </c>
      <c r="J72" s="20">
        <v>6258981</v>
      </c>
      <c r="K72" s="20">
        <v>6229448</v>
      </c>
      <c r="L72" s="20">
        <v>6004008</v>
      </c>
      <c r="M72" s="20">
        <v>18492437</v>
      </c>
      <c r="N72" s="20">
        <v>6204349</v>
      </c>
      <c r="O72" s="20">
        <v>4845336</v>
      </c>
      <c r="P72" s="20">
        <v>6362479</v>
      </c>
      <c r="Q72" s="20">
        <v>17412164</v>
      </c>
      <c r="R72" s="20">
        <v>6341084</v>
      </c>
      <c r="S72" s="20">
        <v>6367372</v>
      </c>
      <c r="T72" s="20">
        <v>6412826</v>
      </c>
      <c r="U72" s="20">
        <v>19121282</v>
      </c>
      <c r="V72" s="20">
        <v>74053378</v>
      </c>
      <c r="W72" s="20">
        <v>65865842</v>
      </c>
      <c r="X72" s="20">
        <v>0</v>
      </c>
      <c r="Y72" s="19">
        <v>0</v>
      </c>
      <c r="Z72" s="22">
        <v>65865842</v>
      </c>
    </row>
    <row r="73" spans="1:26" ht="12.75" hidden="1">
      <c r="A73" s="38" t="s">
        <v>69</v>
      </c>
      <c r="B73" s="18">
        <v>48779914</v>
      </c>
      <c r="C73" s="18">
        <v>0</v>
      </c>
      <c r="D73" s="19">
        <v>53898347</v>
      </c>
      <c r="E73" s="20">
        <v>51048047</v>
      </c>
      <c r="F73" s="20">
        <v>4735234</v>
      </c>
      <c r="G73" s="20">
        <v>4707612</v>
      </c>
      <c r="H73" s="20">
        <v>4708143</v>
      </c>
      <c r="I73" s="20">
        <v>14150989</v>
      </c>
      <c r="J73" s="20">
        <v>4693482</v>
      </c>
      <c r="K73" s="20">
        <v>4660608</v>
      </c>
      <c r="L73" s="20">
        <v>4669149</v>
      </c>
      <c r="M73" s="20">
        <v>14023239</v>
      </c>
      <c r="N73" s="20">
        <v>4677110</v>
      </c>
      <c r="O73" s="20">
        <v>2385609</v>
      </c>
      <c r="P73" s="20">
        <v>4755375</v>
      </c>
      <c r="Q73" s="20">
        <v>11818094</v>
      </c>
      <c r="R73" s="20">
        <v>4770324</v>
      </c>
      <c r="S73" s="20">
        <v>4790120</v>
      </c>
      <c r="T73" s="20">
        <v>4809911</v>
      </c>
      <c r="U73" s="20">
        <v>14370355</v>
      </c>
      <c r="V73" s="20">
        <v>54362677</v>
      </c>
      <c r="W73" s="20">
        <v>51048047</v>
      </c>
      <c r="X73" s="20">
        <v>0</v>
      </c>
      <c r="Y73" s="19">
        <v>0</v>
      </c>
      <c r="Z73" s="22">
        <v>51048047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141429155</v>
      </c>
      <c r="C75" s="27">
        <v>0</v>
      </c>
      <c r="D75" s="28">
        <v>137940000</v>
      </c>
      <c r="E75" s="29">
        <v>147940000</v>
      </c>
      <c r="F75" s="29">
        <v>12867394</v>
      </c>
      <c r="G75" s="29">
        <v>12483441</v>
      </c>
      <c r="H75" s="29">
        <v>12373753</v>
      </c>
      <c r="I75" s="29">
        <v>37724588</v>
      </c>
      <c r="J75" s="29">
        <v>13687837</v>
      </c>
      <c r="K75" s="29">
        <v>14321462</v>
      </c>
      <c r="L75" s="29">
        <v>14419817</v>
      </c>
      <c r="M75" s="29">
        <v>42429116</v>
      </c>
      <c r="N75" s="29">
        <v>14601167</v>
      </c>
      <c r="O75" s="29">
        <v>13465992</v>
      </c>
      <c r="P75" s="29">
        <v>481607</v>
      </c>
      <c r="Q75" s="29">
        <v>28548766</v>
      </c>
      <c r="R75" s="29">
        <v>12390871</v>
      </c>
      <c r="S75" s="29">
        <v>11368801</v>
      </c>
      <c r="T75" s="29">
        <v>13030025</v>
      </c>
      <c r="U75" s="29">
        <v>36789697</v>
      </c>
      <c r="V75" s="29">
        <v>145492167</v>
      </c>
      <c r="W75" s="29">
        <v>147940000</v>
      </c>
      <c r="X75" s="29">
        <v>0</v>
      </c>
      <c r="Y75" s="28">
        <v>0</v>
      </c>
      <c r="Z75" s="30">
        <v>147940000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81460183</v>
      </c>
      <c r="C83" s="18"/>
      <c r="D83" s="19">
        <v>107263538</v>
      </c>
      <c r="E83" s="20">
        <v>107263538</v>
      </c>
      <c r="F83" s="20">
        <v>74606731</v>
      </c>
      <c r="G83" s="20">
        <v>-690687</v>
      </c>
      <c r="H83" s="20"/>
      <c r="I83" s="20">
        <v>74606731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74606731</v>
      </c>
      <c r="W83" s="20">
        <v>8938625</v>
      </c>
      <c r="X83" s="20"/>
      <c r="Y83" s="19"/>
      <c r="Z83" s="22">
        <v>107263538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18689268</v>
      </c>
      <c r="C5" s="18">
        <v>0</v>
      </c>
      <c r="D5" s="58">
        <v>26467378</v>
      </c>
      <c r="E5" s="59">
        <v>9853756</v>
      </c>
      <c r="F5" s="59">
        <v>9968341</v>
      </c>
      <c r="G5" s="59">
        <v>-55519</v>
      </c>
      <c r="H5" s="59">
        <v>0</v>
      </c>
      <c r="I5" s="59">
        <v>9912822</v>
      </c>
      <c r="J5" s="59">
        <v>1442830</v>
      </c>
      <c r="K5" s="59">
        <v>639176</v>
      </c>
      <c r="L5" s="59">
        <v>665762</v>
      </c>
      <c r="M5" s="59">
        <v>2747768</v>
      </c>
      <c r="N5" s="59">
        <v>665762</v>
      </c>
      <c r="O5" s="59">
        <v>665762</v>
      </c>
      <c r="P5" s="59">
        <v>0</v>
      </c>
      <c r="Q5" s="59">
        <v>1331524</v>
      </c>
      <c r="R5" s="59">
        <v>0</v>
      </c>
      <c r="S5" s="59">
        <v>692961</v>
      </c>
      <c r="T5" s="59">
        <v>699428</v>
      </c>
      <c r="U5" s="59">
        <v>1392389</v>
      </c>
      <c r="V5" s="59">
        <v>15384503</v>
      </c>
      <c r="W5" s="59">
        <v>9853756</v>
      </c>
      <c r="X5" s="59">
        <v>5530747</v>
      </c>
      <c r="Y5" s="60">
        <v>56.13</v>
      </c>
      <c r="Z5" s="61">
        <v>9853756</v>
      </c>
    </row>
    <row r="6" spans="1:26" ht="12.75">
      <c r="A6" s="57" t="s">
        <v>32</v>
      </c>
      <c r="B6" s="18">
        <v>45523143</v>
      </c>
      <c r="C6" s="18">
        <v>0</v>
      </c>
      <c r="D6" s="58">
        <v>52705292</v>
      </c>
      <c r="E6" s="59">
        <v>62684251</v>
      </c>
      <c r="F6" s="59">
        <v>3801076</v>
      </c>
      <c r="G6" s="59">
        <v>3852354</v>
      </c>
      <c r="H6" s="59">
        <v>0</v>
      </c>
      <c r="I6" s="59">
        <v>7653430</v>
      </c>
      <c r="J6" s="59">
        <v>7858604</v>
      </c>
      <c r="K6" s="59">
        <v>3988322</v>
      </c>
      <c r="L6" s="59">
        <v>4227110</v>
      </c>
      <c r="M6" s="59">
        <v>16074036</v>
      </c>
      <c r="N6" s="59">
        <v>4227110</v>
      </c>
      <c r="O6" s="59">
        <v>4227110</v>
      </c>
      <c r="P6" s="59">
        <v>0</v>
      </c>
      <c r="Q6" s="59">
        <v>8454220</v>
      </c>
      <c r="R6" s="59">
        <v>934908</v>
      </c>
      <c r="S6" s="59">
        <v>3882302</v>
      </c>
      <c r="T6" s="59">
        <v>3357753</v>
      </c>
      <c r="U6" s="59">
        <v>8174963</v>
      </c>
      <c r="V6" s="59">
        <v>40356649</v>
      </c>
      <c r="W6" s="59">
        <v>62684251</v>
      </c>
      <c r="X6" s="59">
        <v>-22327602</v>
      </c>
      <c r="Y6" s="60">
        <v>-35.62</v>
      </c>
      <c r="Z6" s="61">
        <v>62684251</v>
      </c>
    </row>
    <row r="7" spans="1:26" ht="12.75">
      <c r="A7" s="57" t="s">
        <v>33</v>
      </c>
      <c r="B7" s="18">
        <v>437559</v>
      </c>
      <c r="C7" s="18">
        <v>0</v>
      </c>
      <c r="D7" s="58">
        <v>178035</v>
      </c>
      <c r="E7" s="59">
        <v>624234</v>
      </c>
      <c r="F7" s="59">
        <v>21014</v>
      </c>
      <c r="G7" s="59">
        <v>105969</v>
      </c>
      <c r="H7" s="59">
        <v>0</v>
      </c>
      <c r="I7" s="59">
        <v>126983</v>
      </c>
      <c r="J7" s="59">
        <v>145143</v>
      </c>
      <c r="K7" s="59">
        <v>29399</v>
      </c>
      <c r="L7" s="59">
        <v>10593</v>
      </c>
      <c r="M7" s="59">
        <v>185135</v>
      </c>
      <c r="N7" s="59">
        <v>10593</v>
      </c>
      <c r="O7" s="59">
        <v>10593</v>
      </c>
      <c r="P7" s="59">
        <v>0</v>
      </c>
      <c r="Q7" s="59">
        <v>21186</v>
      </c>
      <c r="R7" s="59">
        <v>34882</v>
      </c>
      <c r="S7" s="59">
        <v>42790</v>
      </c>
      <c r="T7" s="59">
        <v>24736</v>
      </c>
      <c r="U7" s="59">
        <v>102408</v>
      </c>
      <c r="V7" s="59">
        <v>435712</v>
      </c>
      <c r="W7" s="59">
        <v>624234</v>
      </c>
      <c r="X7" s="59">
        <v>-188522</v>
      </c>
      <c r="Y7" s="60">
        <v>-30.2</v>
      </c>
      <c r="Z7" s="61">
        <v>624234</v>
      </c>
    </row>
    <row r="8" spans="1:26" ht="12.75">
      <c r="A8" s="57" t="s">
        <v>34</v>
      </c>
      <c r="B8" s="18">
        <v>79140060</v>
      </c>
      <c r="C8" s="18">
        <v>0</v>
      </c>
      <c r="D8" s="58">
        <v>92455000</v>
      </c>
      <c r="E8" s="59">
        <v>92455000</v>
      </c>
      <c r="F8" s="59">
        <v>35440000</v>
      </c>
      <c r="G8" s="59">
        <v>0</v>
      </c>
      <c r="H8" s="59">
        <v>0</v>
      </c>
      <c r="I8" s="59">
        <v>35440000</v>
      </c>
      <c r="J8" s="59">
        <v>0</v>
      </c>
      <c r="K8" s="59">
        <v>0</v>
      </c>
      <c r="L8" s="59">
        <v>24714000</v>
      </c>
      <c r="M8" s="59">
        <v>24714000</v>
      </c>
      <c r="N8" s="59">
        <v>24714000</v>
      </c>
      <c r="O8" s="59">
        <v>24714000</v>
      </c>
      <c r="P8" s="59">
        <v>0</v>
      </c>
      <c r="Q8" s="59">
        <v>49428000</v>
      </c>
      <c r="R8" s="59">
        <v>0</v>
      </c>
      <c r="S8" s="59">
        <v>0</v>
      </c>
      <c r="T8" s="59">
        <v>1005370</v>
      </c>
      <c r="U8" s="59">
        <v>1005370</v>
      </c>
      <c r="V8" s="59">
        <v>110587370</v>
      </c>
      <c r="W8" s="59">
        <v>92455000</v>
      </c>
      <c r="X8" s="59">
        <v>18132370</v>
      </c>
      <c r="Y8" s="60">
        <v>19.61</v>
      </c>
      <c r="Z8" s="61">
        <v>92455000</v>
      </c>
    </row>
    <row r="9" spans="1:26" ht="12.75">
      <c r="A9" s="57" t="s">
        <v>35</v>
      </c>
      <c r="B9" s="18">
        <v>32791912</v>
      </c>
      <c r="C9" s="18">
        <v>0</v>
      </c>
      <c r="D9" s="58">
        <v>28041167</v>
      </c>
      <c r="E9" s="59">
        <v>38232186</v>
      </c>
      <c r="F9" s="59">
        <v>2970087</v>
      </c>
      <c r="G9" s="59">
        <v>3073547</v>
      </c>
      <c r="H9" s="59">
        <v>0</v>
      </c>
      <c r="I9" s="59">
        <v>6043634</v>
      </c>
      <c r="J9" s="59">
        <v>6498576</v>
      </c>
      <c r="K9" s="59">
        <v>3164717</v>
      </c>
      <c r="L9" s="59">
        <v>3163005</v>
      </c>
      <c r="M9" s="59">
        <v>12826298</v>
      </c>
      <c r="N9" s="59">
        <v>3163005</v>
      </c>
      <c r="O9" s="59">
        <v>3163005</v>
      </c>
      <c r="P9" s="59">
        <v>0</v>
      </c>
      <c r="Q9" s="59">
        <v>6326010</v>
      </c>
      <c r="R9" s="59">
        <v>14946</v>
      </c>
      <c r="S9" s="59">
        <v>3451583</v>
      </c>
      <c r="T9" s="59">
        <v>3415746</v>
      </c>
      <c r="U9" s="59">
        <v>6882275</v>
      </c>
      <c r="V9" s="59">
        <v>32078217</v>
      </c>
      <c r="W9" s="59">
        <v>38232186</v>
      </c>
      <c r="X9" s="59">
        <v>-6153969</v>
      </c>
      <c r="Y9" s="60">
        <v>-16.1</v>
      </c>
      <c r="Z9" s="61">
        <v>38232186</v>
      </c>
    </row>
    <row r="10" spans="1:26" ht="20.25">
      <c r="A10" s="62" t="s">
        <v>113</v>
      </c>
      <c r="B10" s="63">
        <f>SUM(B5:B9)</f>
        <v>176581942</v>
      </c>
      <c r="C10" s="63">
        <f>SUM(C5:C9)</f>
        <v>0</v>
      </c>
      <c r="D10" s="64">
        <f aca="true" t="shared" si="0" ref="D10:Z10">SUM(D5:D9)</f>
        <v>199846872</v>
      </c>
      <c r="E10" s="65">
        <f t="shared" si="0"/>
        <v>203849427</v>
      </c>
      <c r="F10" s="65">
        <f t="shared" si="0"/>
        <v>52200518</v>
      </c>
      <c r="G10" s="65">
        <f t="shared" si="0"/>
        <v>6976351</v>
      </c>
      <c r="H10" s="65">
        <f t="shared" si="0"/>
        <v>0</v>
      </c>
      <c r="I10" s="65">
        <f t="shared" si="0"/>
        <v>59176869</v>
      </c>
      <c r="J10" s="65">
        <f t="shared" si="0"/>
        <v>15945153</v>
      </c>
      <c r="K10" s="65">
        <f t="shared" si="0"/>
        <v>7821614</v>
      </c>
      <c r="L10" s="65">
        <f t="shared" si="0"/>
        <v>32780470</v>
      </c>
      <c r="M10" s="65">
        <f t="shared" si="0"/>
        <v>56547237</v>
      </c>
      <c r="N10" s="65">
        <f t="shared" si="0"/>
        <v>32780470</v>
      </c>
      <c r="O10" s="65">
        <f t="shared" si="0"/>
        <v>32780470</v>
      </c>
      <c r="P10" s="65">
        <f t="shared" si="0"/>
        <v>0</v>
      </c>
      <c r="Q10" s="65">
        <f t="shared" si="0"/>
        <v>65560940</v>
      </c>
      <c r="R10" s="65">
        <f t="shared" si="0"/>
        <v>984736</v>
      </c>
      <c r="S10" s="65">
        <f t="shared" si="0"/>
        <v>8069636</v>
      </c>
      <c r="T10" s="65">
        <f t="shared" si="0"/>
        <v>8503033</v>
      </c>
      <c r="U10" s="65">
        <f t="shared" si="0"/>
        <v>17557405</v>
      </c>
      <c r="V10" s="65">
        <f t="shared" si="0"/>
        <v>198842451</v>
      </c>
      <c r="W10" s="65">
        <f t="shared" si="0"/>
        <v>203849427</v>
      </c>
      <c r="X10" s="65">
        <f t="shared" si="0"/>
        <v>-5006976</v>
      </c>
      <c r="Y10" s="66">
        <f>+IF(W10&lt;&gt;0,(X10/W10)*100,0)</f>
        <v>-2.456212937993689</v>
      </c>
      <c r="Z10" s="67">
        <f t="shared" si="0"/>
        <v>203849427</v>
      </c>
    </row>
    <row r="11" spans="1:26" ht="12.75">
      <c r="A11" s="57" t="s">
        <v>36</v>
      </c>
      <c r="B11" s="18">
        <v>56682285</v>
      </c>
      <c r="C11" s="18">
        <v>0</v>
      </c>
      <c r="D11" s="58">
        <v>66454798</v>
      </c>
      <c r="E11" s="59">
        <v>67324653</v>
      </c>
      <c r="F11" s="59">
        <v>5102214</v>
      </c>
      <c r="G11" s="59">
        <v>5004158</v>
      </c>
      <c r="H11" s="59">
        <v>0</v>
      </c>
      <c r="I11" s="59">
        <v>10106372</v>
      </c>
      <c r="J11" s="59">
        <v>10041592</v>
      </c>
      <c r="K11" s="59">
        <v>5141871</v>
      </c>
      <c r="L11" s="59">
        <v>4945246</v>
      </c>
      <c r="M11" s="59">
        <v>20128709</v>
      </c>
      <c r="N11" s="59">
        <v>4945246</v>
      </c>
      <c r="O11" s="59">
        <v>4945246</v>
      </c>
      <c r="P11" s="59">
        <v>0</v>
      </c>
      <c r="Q11" s="59">
        <v>9890492</v>
      </c>
      <c r="R11" s="59">
        <v>4928430</v>
      </c>
      <c r="S11" s="59">
        <v>4824743</v>
      </c>
      <c r="T11" s="59">
        <v>5100850</v>
      </c>
      <c r="U11" s="59">
        <v>14854023</v>
      </c>
      <c r="V11" s="59">
        <v>54979596</v>
      </c>
      <c r="W11" s="59">
        <v>67324653</v>
      </c>
      <c r="X11" s="59">
        <v>-12345057</v>
      </c>
      <c r="Y11" s="60">
        <v>-18.34</v>
      </c>
      <c r="Z11" s="61">
        <v>67324653</v>
      </c>
    </row>
    <row r="12" spans="1:26" ht="12.75">
      <c r="A12" s="57" t="s">
        <v>37</v>
      </c>
      <c r="B12" s="18">
        <v>4139913</v>
      </c>
      <c r="C12" s="18">
        <v>0</v>
      </c>
      <c r="D12" s="58">
        <v>4056916</v>
      </c>
      <c r="E12" s="59">
        <v>4065903</v>
      </c>
      <c r="F12" s="59">
        <v>339807</v>
      </c>
      <c r="G12" s="59">
        <v>349066</v>
      </c>
      <c r="H12" s="59">
        <v>0</v>
      </c>
      <c r="I12" s="59">
        <v>688873</v>
      </c>
      <c r="J12" s="59">
        <v>682561</v>
      </c>
      <c r="K12" s="59">
        <v>341280</v>
      </c>
      <c r="L12" s="59">
        <v>394700</v>
      </c>
      <c r="M12" s="59">
        <v>1418541</v>
      </c>
      <c r="N12" s="59">
        <v>394700</v>
      </c>
      <c r="O12" s="59">
        <v>394700</v>
      </c>
      <c r="P12" s="59">
        <v>0</v>
      </c>
      <c r="Q12" s="59">
        <v>789400</v>
      </c>
      <c r="R12" s="59">
        <v>340611</v>
      </c>
      <c r="S12" s="59">
        <v>274386</v>
      </c>
      <c r="T12" s="59">
        <v>406018</v>
      </c>
      <c r="U12" s="59">
        <v>1021015</v>
      </c>
      <c r="V12" s="59">
        <v>3917829</v>
      </c>
      <c r="W12" s="59">
        <v>4065903</v>
      </c>
      <c r="X12" s="59">
        <v>-148074</v>
      </c>
      <c r="Y12" s="60">
        <v>-3.64</v>
      </c>
      <c r="Z12" s="61">
        <v>4065903</v>
      </c>
    </row>
    <row r="13" spans="1:26" ht="12.75">
      <c r="A13" s="57" t="s">
        <v>114</v>
      </c>
      <c r="B13" s="18">
        <v>0</v>
      </c>
      <c r="C13" s="18">
        <v>0</v>
      </c>
      <c r="D13" s="58">
        <v>17495339</v>
      </c>
      <c r="E13" s="59">
        <v>17495339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17495339</v>
      </c>
      <c r="X13" s="59">
        <v>-17495339</v>
      </c>
      <c r="Y13" s="60">
        <v>-100</v>
      </c>
      <c r="Z13" s="61">
        <v>17495339</v>
      </c>
    </row>
    <row r="14" spans="1:26" ht="12.75">
      <c r="A14" s="57" t="s">
        <v>38</v>
      </c>
      <c r="B14" s="18">
        <v>7875963</v>
      </c>
      <c r="C14" s="18">
        <v>0</v>
      </c>
      <c r="D14" s="58">
        <v>108523</v>
      </c>
      <c r="E14" s="59">
        <v>173674</v>
      </c>
      <c r="F14" s="59">
        <v>708446</v>
      </c>
      <c r="G14" s="59">
        <v>67317</v>
      </c>
      <c r="H14" s="59">
        <v>0</v>
      </c>
      <c r="I14" s="59">
        <v>775763</v>
      </c>
      <c r="J14" s="59">
        <v>2212530</v>
      </c>
      <c r="K14" s="59">
        <v>1279853</v>
      </c>
      <c r="L14" s="59">
        <v>29794</v>
      </c>
      <c r="M14" s="59">
        <v>3522177</v>
      </c>
      <c r="N14" s="59">
        <v>29794</v>
      </c>
      <c r="O14" s="59">
        <v>29794</v>
      </c>
      <c r="P14" s="59">
        <v>0</v>
      </c>
      <c r="Q14" s="59">
        <v>59588</v>
      </c>
      <c r="R14" s="59">
        <v>0</v>
      </c>
      <c r="S14" s="59">
        <v>14580</v>
      </c>
      <c r="T14" s="59">
        <v>341835</v>
      </c>
      <c r="U14" s="59">
        <v>356415</v>
      </c>
      <c r="V14" s="59">
        <v>4713943</v>
      </c>
      <c r="W14" s="59">
        <v>173674</v>
      </c>
      <c r="X14" s="59">
        <v>4540269</v>
      </c>
      <c r="Y14" s="60">
        <v>2614.25</v>
      </c>
      <c r="Z14" s="61">
        <v>173674</v>
      </c>
    </row>
    <row r="15" spans="1:26" ht="12.75">
      <c r="A15" s="57" t="s">
        <v>39</v>
      </c>
      <c r="B15" s="18">
        <v>45250371</v>
      </c>
      <c r="C15" s="18">
        <v>0</v>
      </c>
      <c r="D15" s="58">
        <v>38144098</v>
      </c>
      <c r="E15" s="59">
        <v>37403974</v>
      </c>
      <c r="F15" s="59">
        <v>3589769</v>
      </c>
      <c r="G15" s="59">
        <v>584889</v>
      </c>
      <c r="H15" s="59">
        <v>0</v>
      </c>
      <c r="I15" s="59">
        <v>4174658</v>
      </c>
      <c r="J15" s="59">
        <v>6057077</v>
      </c>
      <c r="K15" s="59">
        <v>3524206</v>
      </c>
      <c r="L15" s="59">
        <v>1011105</v>
      </c>
      <c r="M15" s="59">
        <v>10592388</v>
      </c>
      <c r="N15" s="59">
        <v>1011105</v>
      </c>
      <c r="O15" s="59">
        <v>1011105</v>
      </c>
      <c r="P15" s="59">
        <v>0</v>
      </c>
      <c r="Q15" s="59">
        <v>2022210</v>
      </c>
      <c r="R15" s="59">
        <v>13267</v>
      </c>
      <c r="S15" s="59">
        <v>808347</v>
      </c>
      <c r="T15" s="59">
        <v>4876999</v>
      </c>
      <c r="U15" s="59">
        <v>5698613</v>
      </c>
      <c r="V15" s="59">
        <v>22487869</v>
      </c>
      <c r="W15" s="59">
        <v>37403974</v>
      </c>
      <c r="X15" s="59">
        <v>-14916105</v>
      </c>
      <c r="Y15" s="60">
        <v>-39.88</v>
      </c>
      <c r="Z15" s="61">
        <v>37403974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26970863</v>
      </c>
      <c r="C17" s="18">
        <v>0</v>
      </c>
      <c r="D17" s="58">
        <v>70076399</v>
      </c>
      <c r="E17" s="59">
        <v>46805885</v>
      </c>
      <c r="F17" s="59">
        <v>1434501</v>
      </c>
      <c r="G17" s="59">
        <v>3169726</v>
      </c>
      <c r="H17" s="59">
        <v>0</v>
      </c>
      <c r="I17" s="59">
        <v>4604227</v>
      </c>
      <c r="J17" s="59">
        <v>7716627</v>
      </c>
      <c r="K17" s="59">
        <v>2353535</v>
      </c>
      <c r="L17" s="59">
        <v>5891163</v>
      </c>
      <c r="M17" s="59">
        <v>15961325</v>
      </c>
      <c r="N17" s="59">
        <v>5891163</v>
      </c>
      <c r="O17" s="59">
        <v>5891163</v>
      </c>
      <c r="P17" s="59">
        <v>0</v>
      </c>
      <c r="Q17" s="59">
        <v>11782326</v>
      </c>
      <c r="R17" s="59">
        <v>1230858</v>
      </c>
      <c r="S17" s="59">
        <v>1919549</v>
      </c>
      <c r="T17" s="59">
        <v>3054657</v>
      </c>
      <c r="U17" s="59">
        <v>6205064</v>
      </c>
      <c r="V17" s="59">
        <v>38552942</v>
      </c>
      <c r="W17" s="59">
        <v>46805885</v>
      </c>
      <c r="X17" s="59">
        <v>-8252943</v>
      </c>
      <c r="Y17" s="60">
        <v>-17.63</v>
      </c>
      <c r="Z17" s="61">
        <v>46805885</v>
      </c>
    </row>
    <row r="18" spans="1:26" ht="12.75">
      <c r="A18" s="68" t="s">
        <v>41</v>
      </c>
      <c r="B18" s="69">
        <f>SUM(B11:B17)</f>
        <v>140919395</v>
      </c>
      <c r="C18" s="69">
        <f>SUM(C11:C17)</f>
        <v>0</v>
      </c>
      <c r="D18" s="70">
        <f aca="true" t="shared" si="1" ref="D18:Z18">SUM(D11:D17)</f>
        <v>196336073</v>
      </c>
      <c r="E18" s="71">
        <f t="shared" si="1"/>
        <v>173269428</v>
      </c>
      <c r="F18" s="71">
        <f t="shared" si="1"/>
        <v>11174737</v>
      </c>
      <c r="G18" s="71">
        <f t="shared" si="1"/>
        <v>9175156</v>
      </c>
      <c r="H18" s="71">
        <f t="shared" si="1"/>
        <v>0</v>
      </c>
      <c r="I18" s="71">
        <f t="shared" si="1"/>
        <v>20349893</v>
      </c>
      <c r="J18" s="71">
        <f t="shared" si="1"/>
        <v>26710387</v>
      </c>
      <c r="K18" s="71">
        <f t="shared" si="1"/>
        <v>12640745</v>
      </c>
      <c r="L18" s="71">
        <f t="shared" si="1"/>
        <v>12272008</v>
      </c>
      <c r="M18" s="71">
        <f t="shared" si="1"/>
        <v>51623140</v>
      </c>
      <c r="N18" s="71">
        <f t="shared" si="1"/>
        <v>12272008</v>
      </c>
      <c r="O18" s="71">
        <f t="shared" si="1"/>
        <v>12272008</v>
      </c>
      <c r="P18" s="71">
        <f t="shared" si="1"/>
        <v>0</v>
      </c>
      <c r="Q18" s="71">
        <f t="shared" si="1"/>
        <v>24544016</v>
      </c>
      <c r="R18" s="71">
        <f t="shared" si="1"/>
        <v>6513166</v>
      </c>
      <c r="S18" s="71">
        <f t="shared" si="1"/>
        <v>7841605</v>
      </c>
      <c r="T18" s="71">
        <f t="shared" si="1"/>
        <v>13780359</v>
      </c>
      <c r="U18" s="71">
        <f t="shared" si="1"/>
        <v>28135130</v>
      </c>
      <c r="V18" s="71">
        <f t="shared" si="1"/>
        <v>124652179</v>
      </c>
      <c r="W18" s="71">
        <f t="shared" si="1"/>
        <v>173269428</v>
      </c>
      <c r="X18" s="71">
        <f t="shared" si="1"/>
        <v>-48617249</v>
      </c>
      <c r="Y18" s="66">
        <f>+IF(W18&lt;&gt;0,(X18/W18)*100,0)</f>
        <v>-28.058757716912414</v>
      </c>
      <c r="Z18" s="72">
        <f t="shared" si="1"/>
        <v>173269428</v>
      </c>
    </row>
    <row r="19" spans="1:26" ht="12.75">
      <c r="A19" s="68" t="s">
        <v>42</v>
      </c>
      <c r="B19" s="73">
        <f>+B10-B18</f>
        <v>35662547</v>
      </c>
      <c r="C19" s="73">
        <f>+C10-C18</f>
        <v>0</v>
      </c>
      <c r="D19" s="74">
        <f aca="true" t="shared" si="2" ref="D19:Z19">+D10-D18</f>
        <v>3510799</v>
      </c>
      <c r="E19" s="75">
        <f t="shared" si="2"/>
        <v>30579999</v>
      </c>
      <c r="F19" s="75">
        <f t="shared" si="2"/>
        <v>41025781</v>
      </c>
      <c r="G19" s="75">
        <f t="shared" si="2"/>
        <v>-2198805</v>
      </c>
      <c r="H19" s="75">
        <f t="shared" si="2"/>
        <v>0</v>
      </c>
      <c r="I19" s="75">
        <f t="shared" si="2"/>
        <v>38826976</v>
      </c>
      <c r="J19" s="75">
        <f t="shared" si="2"/>
        <v>-10765234</v>
      </c>
      <c r="K19" s="75">
        <f t="shared" si="2"/>
        <v>-4819131</v>
      </c>
      <c r="L19" s="75">
        <f t="shared" si="2"/>
        <v>20508462</v>
      </c>
      <c r="M19" s="75">
        <f t="shared" si="2"/>
        <v>4924097</v>
      </c>
      <c r="N19" s="75">
        <f t="shared" si="2"/>
        <v>20508462</v>
      </c>
      <c r="O19" s="75">
        <f t="shared" si="2"/>
        <v>20508462</v>
      </c>
      <c r="P19" s="75">
        <f t="shared" si="2"/>
        <v>0</v>
      </c>
      <c r="Q19" s="75">
        <f t="shared" si="2"/>
        <v>41016924</v>
      </c>
      <c r="R19" s="75">
        <f t="shared" si="2"/>
        <v>-5528430</v>
      </c>
      <c r="S19" s="75">
        <f t="shared" si="2"/>
        <v>228031</v>
      </c>
      <c r="T19" s="75">
        <f t="shared" si="2"/>
        <v>-5277326</v>
      </c>
      <c r="U19" s="75">
        <f t="shared" si="2"/>
        <v>-10577725</v>
      </c>
      <c r="V19" s="75">
        <f t="shared" si="2"/>
        <v>74190272</v>
      </c>
      <c r="W19" s="75">
        <f>IF(E10=E18,0,W10-W18)</f>
        <v>30579999</v>
      </c>
      <c r="X19" s="75">
        <f t="shared" si="2"/>
        <v>43610273</v>
      </c>
      <c r="Y19" s="76">
        <f>+IF(W19&lt;&gt;0,(X19/W19)*100,0)</f>
        <v>142.61044612852996</v>
      </c>
      <c r="Z19" s="77">
        <f t="shared" si="2"/>
        <v>30579999</v>
      </c>
    </row>
    <row r="20" spans="1:26" ht="20.25">
      <c r="A20" s="78" t="s">
        <v>43</v>
      </c>
      <c r="B20" s="79">
        <v>31084984</v>
      </c>
      <c r="C20" s="79">
        <v>0</v>
      </c>
      <c r="D20" s="80">
        <v>23027024</v>
      </c>
      <c r="E20" s="81">
        <v>23027000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1500000</v>
      </c>
      <c r="L20" s="81">
        <v>0</v>
      </c>
      <c r="M20" s="81">
        <v>1500000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1500000</v>
      </c>
      <c r="W20" s="81">
        <v>23027000</v>
      </c>
      <c r="X20" s="81">
        <v>-21527000</v>
      </c>
      <c r="Y20" s="82">
        <v>-93.49</v>
      </c>
      <c r="Z20" s="83">
        <v>23027000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66747531</v>
      </c>
      <c r="C22" s="91">
        <f>SUM(C19:C21)</f>
        <v>0</v>
      </c>
      <c r="D22" s="92">
        <f aca="true" t="shared" si="3" ref="D22:Z22">SUM(D19:D21)</f>
        <v>26537823</v>
      </c>
      <c r="E22" s="93">
        <f t="shared" si="3"/>
        <v>53606999</v>
      </c>
      <c r="F22" s="93">
        <f t="shared" si="3"/>
        <v>41025781</v>
      </c>
      <c r="G22" s="93">
        <f t="shared" si="3"/>
        <v>-2198805</v>
      </c>
      <c r="H22" s="93">
        <f t="shared" si="3"/>
        <v>0</v>
      </c>
      <c r="I22" s="93">
        <f t="shared" si="3"/>
        <v>38826976</v>
      </c>
      <c r="J22" s="93">
        <f t="shared" si="3"/>
        <v>-10765234</v>
      </c>
      <c r="K22" s="93">
        <f t="shared" si="3"/>
        <v>-3319131</v>
      </c>
      <c r="L22" s="93">
        <f t="shared" si="3"/>
        <v>20508462</v>
      </c>
      <c r="M22" s="93">
        <f t="shared" si="3"/>
        <v>6424097</v>
      </c>
      <c r="N22" s="93">
        <f t="shared" si="3"/>
        <v>20508462</v>
      </c>
      <c r="O22" s="93">
        <f t="shared" si="3"/>
        <v>20508462</v>
      </c>
      <c r="P22" s="93">
        <f t="shared" si="3"/>
        <v>0</v>
      </c>
      <c r="Q22" s="93">
        <f t="shared" si="3"/>
        <v>41016924</v>
      </c>
      <c r="R22" s="93">
        <f t="shared" si="3"/>
        <v>-5528430</v>
      </c>
      <c r="S22" s="93">
        <f t="shared" si="3"/>
        <v>228031</v>
      </c>
      <c r="T22" s="93">
        <f t="shared" si="3"/>
        <v>-5277326</v>
      </c>
      <c r="U22" s="93">
        <f t="shared" si="3"/>
        <v>-10577725</v>
      </c>
      <c r="V22" s="93">
        <f t="shared" si="3"/>
        <v>75690272</v>
      </c>
      <c r="W22" s="93">
        <f t="shared" si="3"/>
        <v>53606999</v>
      </c>
      <c r="X22" s="93">
        <f t="shared" si="3"/>
        <v>22083273</v>
      </c>
      <c r="Y22" s="94">
        <f>+IF(W22&lt;&gt;0,(X22/W22)*100,0)</f>
        <v>41.19475705028741</v>
      </c>
      <c r="Z22" s="95">
        <f t="shared" si="3"/>
        <v>53606999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66747531</v>
      </c>
      <c r="C24" s="73">
        <f>SUM(C22:C23)</f>
        <v>0</v>
      </c>
      <c r="D24" s="74">
        <f aca="true" t="shared" si="4" ref="D24:Z24">SUM(D22:D23)</f>
        <v>26537823</v>
      </c>
      <c r="E24" s="75">
        <f t="shared" si="4"/>
        <v>53606999</v>
      </c>
      <c r="F24" s="75">
        <f t="shared" si="4"/>
        <v>41025781</v>
      </c>
      <c r="G24" s="75">
        <f t="shared" si="4"/>
        <v>-2198805</v>
      </c>
      <c r="H24" s="75">
        <f t="shared" si="4"/>
        <v>0</v>
      </c>
      <c r="I24" s="75">
        <f t="shared" si="4"/>
        <v>38826976</v>
      </c>
      <c r="J24" s="75">
        <f t="shared" si="4"/>
        <v>-10765234</v>
      </c>
      <c r="K24" s="75">
        <f t="shared" si="4"/>
        <v>-3319131</v>
      </c>
      <c r="L24" s="75">
        <f t="shared" si="4"/>
        <v>20508462</v>
      </c>
      <c r="M24" s="75">
        <f t="shared" si="4"/>
        <v>6424097</v>
      </c>
      <c r="N24" s="75">
        <f t="shared" si="4"/>
        <v>20508462</v>
      </c>
      <c r="O24" s="75">
        <f t="shared" si="4"/>
        <v>20508462</v>
      </c>
      <c r="P24" s="75">
        <f t="shared" si="4"/>
        <v>0</v>
      </c>
      <c r="Q24" s="75">
        <f t="shared" si="4"/>
        <v>41016924</v>
      </c>
      <c r="R24" s="75">
        <f t="shared" si="4"/>
        <v>-5528430</v>
      </c>
      <c r="S24" s="75">
        <f t="shared" si="4"/>
        <v>228031</v>
      </c>
      <c r="T24" s="75">
        <f t="shared" si="4"/>
        <v>-5277326</v>
      </c>
      <c r="U24" s="75">
        <f t="shared" si="4"/>
        <v>-10577725</v>
      </c>
      <c r="V24" s="75">
        <f t="shared" si="4"/>
        <v>75690272</v>
      </c>
      <c r="W24" s="75">
        <f t="shared" si="4"/>
        <v>53606999</v>
      </c>
      <c r="X24" s="75">
        <f t="shared" si="4"/>
        <v>22083273</v>
      </c>
      <c r="Y24" s="76">
        <f>+IF(W24&lt;&gt;0,(X24/W24)*100,0)</f>
        <v>41.19475705028741</v>
      </c>
      <c r="Z24" s="77">
        <f t="shared" si="4"/>
        <v>53606999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29308475</v>
      </c>
      <c r="C27" s="21">
        <v>0</v>
      </c>
      <c r="D27" s="103">
        <v>23194611</v>
      </c>
      <c r="E27" s="104">
        <v>32249214</v>
      </c>
      <c r="F27" s="104">
        <v>1725122</v>
      </c>
      <c r="G27" s="104">
        <v>5855608</v>
      </c>
      <c r="H27" s="104">
        <v>0</v>
      </c>
      <c r="I27" s="104">
        <v>7580730</v>
      </c>
      <c r="J27" s="104">
        <v>4277121</v>
      </c>
      <c r="K27" s="104">
        <v>1561552</v>
      </c>
      <c r="L27" s="104">
        <v>4466908</v>
      </c>
      <c r="M27" s="104">
        <v>10305581</v>
      </c>
      <c r="N27" s="104">
        <v>4466908</v>
      </c>
      <c r="O27" s="104">
        <v>4466908</v>
      </c>
      <c r="P27" s="104">
        <v>0</v>
      </c>
      <c r="Q27" s="104">
        <v>8933816</v>
      </c>
      <c r="R27" s="104">
        <v>0</v>
      </c>
      <c r="S27" s="104">
        <v>1050346</v>
      </c>
      <c r="T27" s="104">
        <v>4119062</v>
      </c>
      <c r="U27" s="104">
        <v>5169408</v>
      </c>
      <c r="V27" s="104">
        <v>31989535</v>
      </c>
      <c r="W27" s="104">
        <v>32249214</v>
      </c>
      <c r="X27" s="104">
        <v>-259679</v>
      </c>
      <c r="Y27" s="105">
        <v>-0.81</v>
      </c>
      <c r="Z27" s="106">
        <v>32249214</v>
      </c>
    </row>
    <row r="28" spans="1:26" ht="12.75">
      <c r="A28" s="107" t="s">
        <v>47</v>
      </c>
      <c r="B28" s="18">
        <v>29308475</v>
      </c>
      <c r="C28" s="18">
        <v>0</v>
      </c>
      <c r="D28" s="58">
        <v>23027061</v>
      </c>
      <c r="E28" s="59">
        <v>23027001</v>
      </c>
      <c r="F28" s="59">
        <v>1725122</v>
      </c>
      <c r="G28" s="59">
        <v>5855608</v>
      </c>
      <c r="H28" s="59">
        <v>0</v>
      </c>
      <c r="I28" s="59">
        <v>7580730</v>
      </c>
      <c r="J28" s="59">
        <v>4277121</v>
      </c>
      <c r="K28" s="59">
        <v>1561552</v>
      </c>
      <c r="L28" s="59">
        <v>4449108</v>
      </c>
      <c r="M28" s="59">
        <v>10287781</v>
      </c>
      <c r="N28" s="59">
        <v>4449108</v>
      </c>
      <c r="O28" s="59">
        <v>4449108</v>
      </c>
      <c r="P28" s="59">
        <v>0</v>
      </c>
      <c r="Q28" s="59">
        <v>8898216</v>
      </c>
      <c r="R28" s="59">
        <v>0</v>
      </c>
      <c r="S28" s="59">
        <v>1050346</v>
      </c>
      <c r="T28" s="59">
        <v>4119062</v>
      </c>
      <c r="U28" s="59">
        <v>5169408</v>
      </c>
      <c r="V28" s="59">
        <v>31936135</v>
      </c>
      <c r="W28" s="59">
        <v>23027001</v>
      </c>
      <c r="X28" s="59">
        <v>8909134</v>
      </c>
      <c r="Y28" s="60">
        <v>38.69</v>
      </c>
      <c r="Z28" s="61">
        <v>23027001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167550</v>
      </c>
      <c r="E31" s="59">
        <v>9222213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17800</v>
      </c>
      <c r="M31" s="59">
        <v>17800</v>
      </c>
      <c r="N31" s="59">
        <v>17800</v>
      </c>
      <c r="O31" s="59">
        <v>17800</v>
      </c>
      <c r="P31" s="59">
        <v>0</v>
      </c>
      <c r="Q31" s="59">
        <v>35600</v>
      </c>
      <c r="R31" s="59">
        <v>0</v>
      </c>
      <c r="S31" s="59">
        <v>0</v>
      </c>
      <c r="T31" s="59">
        <v>0</v>
      </c>
      <c r="U31" s="59">
        <v>0</v>
      </c>
      <c r="V31" s="59">
        <v>53400</v>
      </c>
      <c r="W31" s="59">
        <v>9222213</v>
      </c>
      <c r="X31" s="59">
        <v>-9168813</v>
      </c>
      <c r="Y31" s="60">
        <v>-99.42</v>
      </c>
      <c r="Z31" s="61">
        <v>9222213</v>
      </c>
    </row>
    <row r="32" spans="1:26" ht="12.75">
      <c r="A32" s="68" t="s">
        <v>50</v>
      </c>
      <c r="B32" s="21">
        <f>SUM(B28:B31)</f>
        <v>29308475</v>
      </c>
      <c r="C32" s="21">
        <f>SUM(C28:C31)</f>
        <v>0</v>
      </c>
      <c r="D32" s="103">
        <f aca="true" t="shared" si="5" ref="D32:Z32">SUM(D28:D31)</f>
        <v>23194611</v>
      </c>
      <c r="E32" s="104">
        <f t="shared" si="5"/>
        <v>32249214</v>
      </c>
      <c r="F32" s="104">
        <f t="shared" si="5"/>
        <v>1725122</v>
      </c>
      <c r="G32" s="104">
        <f t="shared" si="5"/>
        <v>5855608</v>
      </c>
      <c r="H32" s="104">
        <f t="shared" si="5"/>
        <v>0</v>
      </c>
      <c r="I32" s="104">
        <f t="shared" si="5"/>
        <v>7580730</v>
      </c>
      <c r="J32" s="104">
        <f t="shared" si="5"/>
        <v>4277121</v>
      </c>
      <c r="K32" s="104">
        <f t="shared" si="5"/>
        <v>1561552</v>
      </c>
      <c r="L32" s="104">
        <f t="shared" si="5"/>
        <v>4466908</v>
      </c>
      <c r="M32" s="104">
        <f t="shared" si="5"/>
        <v>10305581</v>
      </c>
      <c r="N32" s="104">
        <f t="shared" si="5"/>
        <v>4466908</v>
      </c>
      <c r="O32" s="104">
        <f t="shared" si="5"/>
        <v>4466908</v>
      </c>
      <c r="P32" s="104">
        <f t="shared" si="5"/>
        <v>0</v>
      </c>
      <c r="Q32" s="104">
        <f t="shared" si="5"/>
        <v>8933816</v>
      </c>
      <c r="R32" s="104">
        <f t="shared" si="5"/>
        <v>0</v>
      </c>
      <c r="S32" s="104">
        <f t="shared" si="5"/>
        <v>1050346</v>
      </c>
      <c r="T32" s="104">
        <f t="shared" si="5"/>
        <v>4119062</v>
      </c>
      <c r="U32" s="104">
        <f t="shared" si="5"/>
        <v>5169408</v>
      </c>
      <c r="V32" s="104">
        <f t="shared" si="5"/>
        <v>31989535</v>
      </c>
      <c r="W32" s="104">
        <f t="shared" si="5"/>
        <v>32249214</v>
      </c>
      <c r="X32" s="104">
        <f t="shared" si="5"/>
        <v>-259679</v>
      </c>
      <c r="Y32" s="105">
        <f>+IF(W32&lt;&gt;0,(X32/W32)*100,0)</f>
        <v>-0.805225826589138</v>
      </c>
      <c r="Z32" s="106">
        <f t="shared" si="5"/>
        <v>32249214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66878532</v>
      </c>
      <c r="C35" s="18">
        <v>0</v>
      </c>
      <c r="D35" s="58">
        <v>122610218</v>
      </c>
      <c r="E35" s="59">
        <v>251820871</v>
      </c>
      <c r="F35" s="59">
        <v>43950487</v>
      </c>
      <c r="G35" s="59">
        <v>-7100011</v>
      </c>
      <c r="H35" s="59">
        <v>0</v>
      </c>
      <c r="I35" s="59">
        <v>36850476</v>
      </c>
      <c r="J35" s="59">
        <v>-4485358</v>
      </c>
      <c r="K35" s="59">
        <v>2908937</v>
      </c>
      <c r="L35" s="59">
        <v>18461571</v>
      </c>
      <c r="M35" s="59">
        <v>16885150</v>
      </c>
      <c r="N35" s="59">
        <v>18461571</v>
      </c>
      <c r="O35" s="59">
        <v>18461571</v>
      </c>
      <c r="P35" s="59">
        <v>0</v>
      </c>
      <c r="Q35" s="59">
        <v>36923142</v>
      </c>
      <c r="R35" s="59">
        <v>-4688849</v>
      </c>
      <c r="S35" s="59">
        <v>11681168</v>
      </c>
      <c r="T35" s="59">
        <v>-6692139</v>
      </c>
      <c r="U35" s="59">
        <v>300180</v>
      </c>
      <c r="V35" s="59">
        <v>90958948</v>
      </c>
      <c r="W35" s="59">
        <v>251820871</v>
      </c>
      <c r="X35" s="59">
        <v>-160861923</v>
      </c>
      <c r="Y35" s="60">
        <v>-63.88</v>
      </c>
      <c r="Z35" s="61">
        <v>251820871</v>
      </c>
    </row>
    <row r="36" spans="1:26" ht="12.75">
      <c r="A36" s="57" t="s">
        <v>53</v>
      </c>
      <c r="B36" s="18">
        <v>58658080</v>
      </c>
      <c r="C36" s="18">
        <v>0</v>
      </c>
      <c r="D36" s="58">
        <v>23194623</v>
      </c>
      <c r="E36" s="59">
        <v>752842768</v>
      </c>
      <c r="F36" s="59">
        <v>1725122</v>
      </c>
      <c r="G36" s="59">
        <v>5855608</v>
      </c>
      <c r="H36" s="59">
        <v>0</v>
      </c>
      <c r="I36" s="59">
        <v>7580730</v>
      </c>
      <c r="J36" s="59">
        <v>4277121</v>
      </c>
      <c r="K36" s="59">
        <v>1561552</v>
      </c>
      <c r="L36" s="59">
        <v>4466908</v>
      </c>
      <c r="M36" s="59">
        <v>10305581</v>
      </c>
      <c r="N36" s="59">
        <v>4466908</v>
      </c>
      <c r="O36" s="59">
        <v>4466908</v>
      </c>
      <c r="P36" s="59">
        <v>0</v>
      </c>
      <c r="Q36" s="59">
        <v>8933816</v>
      </c>
      <c r="R36" s="59">
        <v>0</v>
      </c>
      <c r="S36" s="59">
        <v>-12428241</v>
      </c>
      <c r="T36" s="59">
        <v>4119062</v>
      </c>
      <c r="U36" s="59">
        <v>-8309179</v>
      </c>
      <c r="V36" s="59">
        <v>18510948</v>
      </c>
      <c r="W36" s="59">
        <v>752842768</v>
      </c>
      <c r="X36" s="59">
        <v>-734331820</v>
      </c>
      <c r="Y36" s="60">
        <v>-97.54</v>
      </c>
      <c r="Z36" s="61">
        <v>752842768</v>
      </c>
    </row>
    <row r="37" spans="1:26" ht="12.75">
      <c r="A37" s="57" t="s">
        <v>54</v>
      </c>
      <c r="B37" s="18">
        <v>58789081</v>
      </c>
      <c r="C37" s="18">
        <v>0</v>
      </c>
      <c r="D37" s="58">
        <v>31695406</v>
      </c>
      <c r="E37" s="59">
        <v>190293038</v>
      </c>
      <c r="F37" s="59">
        <v>4995297</v>
      </c>
      <c r="G37" s="59">
        <v>968716</v>
      </c>
      <c r="H37" s="59">
        <v>0</v>
      </c>
      <c r="I37" s="59">
        <v>5964013</v>
      </c>
      <c r="J37" s="59">
        <v>10585632</v>
      </c>
      <c r="K37" s="59">
        <v>7803934</v>
      </c>
      <c r="L37" s="59">
        <v>2429649</v>
      </c>
      <c r="M37" s="59">
        <v>20819215</v>
      </c>
      <c r="N37" s="59">
        <v>2429649</v>
      </c>
      <c r="O37" s="59">
        <v>2429649</v>
      </c>
      <c r="P37" s="59">
        <v>0</v>
      </c>
      <c r="Q37" s="59">
        <v>4859298</v>
      </c>
      <c r="R37" s="59">
        <v>839581</v>
      </c>
      <c r="S37" s="59">
        <v>-975104</v>
      </c>
      <c r="T37" s="59">
        <v>2704249</v>
      </c>
      <c r="U37" s="59">
        <v>2568726</v>
      </c>
      <c r="V37" s="59">
        <v>34211252</v>
      </c>
      <c r="W37" s="59">
        <v>190293038</v>
      </c>
      <c r="X37" s="59">
        <v>-156081786</v>
      </c>
      <c r="Y37" s="60">
        <v>-82.02</v>
      </c>
      <c r="Z37" s="61">
        <v>190293038</v>
      </c>
    </row>
    <row r="38" spans="1:26" ht="12.75">
      <c r="A38" s="57" t="s">
        <v>55</v>
      </c>
      <c r="B38" s="18">
        <v>0</v>
      </c>
      <c r="C38" s="18">
        <v>0</v>
      </c>
      <c r="D38" s="58">
        <v>-6231088</v>
      </c>
      <c r="E38" s="59">
        <v>20759204</v>
      </c>
      <c r="F38" s="59">
        <v>-14314</v>
      </c>
      <c r="G38" s="59">
        <v>-14314</v>
      </c>
      <c r="H38" s="59">
        <v>0</v>
      </c>
      <c r="I38" s="59">
        <v>-28628</v>
      </c>
      <c r="J38" s="59">
        <v>-28635</v>
      </c>
      <c r="K38" s="59">
        <v>-14314</v>
      </c>
      <c r="L38" s="59">
        <v>-9632</v>
      </c>
      <c r="M38" s="59">
        <v>-52581</v>
      </c>
      <c r="N38" s="59">
        <v>-9632</v>
      </c>
      <c r="O38" s="59">
        <v>-9632</v>
      </c>
      <c r="P38" s="59">
        <v>0</v>
      </c>
      <c r="Q38" s="59">
        <v>-19264</v>
      </c>
      <c r="R38" s="59">
        <v>0</v>
      </c>
      <c r="S38" s="59">
        <v>0</v>
      </c>
      <c r="T38" s="59">
        <v>0</v>
      </c>
      <c r="U38" s="59">
        <v>0</v>
      </c>
      <c r="V38" s="59">
        <v>-100473</v>
      </c>
      <c r="W38" s="59">
        <v>20759204</v>
      </c>
      <c r="X38" s="59">
        <v>-20859677</v>
      </c>
      <c r="Y38" s="60">
        <v>-100.48</v>
      </c>
      <c r="Z38" s="61">
        <v>20759204</v>
      </c>
    </row>
    <row r="39" spans="1:26" ht="12.75">
      <c r="A39" s="57" t="s">
        <v>56</v>
      </c>
      <c r="B39" s="18">
        <v>0</v>
      </c>
      <c r="C39" s="18">
        <v>0</v>
      </c>
      <c r="D39" s="58">
        <v>21308419</v>
      </c>
      <c r="E39" s="59">
        <v>793611397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793611397</v>
      </c>
      <c r="X39" s="59">
        <v>-793611397</v>
      </c>
      <c r="Y39" s="60">
        <v>-100</v>
      </c>
      <c r="Z39" s="61">
        <v>793611397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-140919395</v>
      </c>
      <c r="C42" s="18">
        <v>0</v>
      </c>
      <c r="D42" s="58">
        <v>47047368</v>
      </c>
      <c r="E42" s="59">
        <v>34522032</v>
      </c>
      <c r="F42" s="59">
        <v>-11174737</v>
      </c>
      <c r="G42" s="59">
        <v>-9175156</v>
      </c>
      <c r="H42" s="59">
        <v>0</v>
      </c>
      <c r="I42" s="59">
        <v>-20349893</v>
      </c>
      <c r="J42" s="59">
        <v>-26710387</v>
      </c>
      <c r="K42" s="59">
        <v>-12640745</v>
      </c>
      <c r="L42" s="59">
        <v>-12272008</v>
      </c>
      <c r="M42" s="59">
        <v>-51623140</v>
      </c>
      <c r="N42" s="59">
        <v>-12272008</v>
      </c>
      <c r="O42" s="59">
        <v>-12272008</v>
      </c>
      <c r="P42" s="59">
        <v>0</v>
      </c>
      <c r="Q42" s="59">
        <v>-24544016</v>
      </c>
      <c r="R42" s="59">
        <v>-6510335</v>
      </c>
      <c r="S42" s="59">
        <v>-7839108</v>
      </c>
      <c r="T42" s="59">
        <v>-13756143</v>
      </c>
      <c r="U42" s="59">
        <v>-28105586</v>
      </c>
      <c r="V42" s="59">
        <v>-124622635</v>
      </c>
      <c r="W42" s="59">
        <v>34522032</v>
      </c>
      <c r="X42" s="59">
        <v>-159144667</v>
      </c>
      <c r="Y42" s="60">
        <v>-460.99</v>
      </c>
      <c r="Z42" s="61">
        <v>34522032</v>
      </c>
    </row>
    <row r="43" spans="1:26" ht="12.75">
      <c r="A43" s="57" t="s">
        <v>59</v>
      </c>
      <c r="B43" s="18">
        <v>-29340096</v>
      </c>
      <c r="C43" s="18">
        <v>0</v>
      </c>
      <c r="D43" s="58">
        <v>29349593</v>
      </c>
      <c r="E43" s="59">
        <v>-9497</v>
      </c>
      <c r="F43" s="59">
        <v>1</v>
      </c>
      <c r="G43" s="59">
        <v>0</v>
      </c>
      <c r="H43" s="59">
        <v>0</v>
      </c>
      <c r="I43" s="59">
        <v>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</v>
      </c>
      <c r="W43" s="59">
        <v>29340096</v>
      </c>
      <c r="X43" s="59">
        <v>-29340095</v>
      </c>
      <c r="Y43" s="60">
        <v>-100</v>
      </c>
      <c r="Z43" s="61">
        <v>-9497</v>
      </c>
    </row>
    <row r="44" spans="1:26" ht="12.75">
      <c r="A44" s="57" t="s">
        <v>60</v>
      </c>
      <c r="B44" s="18">
        <v>-541696</v>
      </c>
      <c r="C44" s="18">
        <v>0</v>
      </c>
      <c r="D44" s="58">
        <v>-15792</v>
      </c>
      <c r="E44" s="59">
        <v>571571</v>
      </c>
      <c r="F44" s="59">
        <v>-58720</v>
      </c>
      <c r="G44" s="59">
        <v>61388</v>
      </c>
      <c r="H44" s="59">
        <v>-2667</v>
      </c>
      <c r="I44" s="59">
        <v>1</v>
      </c>
      <c r="J44" s="59">
        <v>122900</v>
      </c>
      <c r="K44" s="59">
        <v>-96541</v>
      </c>
      <c r="L44" s="59">
        <v>-13933</v>
      </c>
      <c r="M44" s="59">
        <v>12426</v>
      </c>
      <c r="N44" s="59">
        <v>0</v>
      </c>
      <c r="O44" s="59">
        <v>0</v>
      </c>
      <c r="P44" s="59">
        <v>-12426</v>
      </c>
      <c r="Q44" s="59">
        <v>-12426</v>
      </c>
      <c r="R44" s="59">
        <v>0</v>
      </c>
      <c r="S44" s="59">
        <v>0</v>
      </c>
      <c r="T44" s="59">
        <v>2040</v>
      </c>
      <c r="U44" s="59">
        <v>2040</v>
      </c>
      <c r="V44" s="59">
        <v>2041</v>
      </c>
      <c r="W44" s="59">
        <v>555779</v>
      </c>
      <c r="X44" s="59">
        <v>-553738</v>
      </c>
      <c r="Y44" s="60">
        <v>-99.63</v>
      </c>
      <c r="Z44" s="61">
        <v>571571</v>
      </c>
    </row>
    <row r="45" spans="1:26" ht="12.75">
      <c r="A45" s="68" t="s">
        <v>61</v>
      </c>
      <c r="B45" s="21">
        <v>-170801187</v>
      </c>
      <c r="C45" s="21">
        <v>0</v>
      </c>
      <c r="D45" s="103">
        <v>76381169</v>
      </c>
      <c r="E45" s="104">
        <v>34792620</v>
      </c>
      <c r="F45" s="104">
        <v>-11233456</v>
      </c>
      <c r="G45" s="104">
        <f>+F45+G42+G43+G44+G83</f>
        <v>-20347224</v>
      </c>
      <c r="H45" s="104">
        <f>+G45+H42+H43+H44+H83</f>
        <v>-20349891</v>
      </c>
      <c r="I45" s="104">
        <f>+H45</f>
        <v>-20349891</v>
      </c>
      <c r="J45" s="104">
        <f>+H45+J42+J43+J44+J83</f>
        <v>-46937378</v>
      </c>
      <c r="K45" s="104">
        <f>+J45+K42+K43+K44+K83</f>
        <v>-59674664</v>
      </c>
      <c r="L45" s="104">
        <f>+K45+L42+L43+L44+L83</f>
        <v>-71960605</v>
      </c>
      <c r="M45" s="104">
        <f>+L45</f>
        <v>-71960605</v>
      </c>
      <c r="N45" s="104">
        <f>+L45+N42+N43+N44+N83</f>
        <v>-84232613</v>
      </c>
      <c r="O45" s="104">
        <f>+N45+O42+O43+O44+O83</f>
        <v>-96504621</v>
      </c>
      <c r="P45" s="104">
        <f>+O45+P42+P43+P44+P83</f>
        <v>-96517047</v>
      </c>
      <c r="Q45" s="104">
        <f>+P45</f>
        <v>-96517047</v>
      </c>
      <c r="R45" s="104">
        <f>+P45+R42+R43+R44+R83</f>
        <v>-107439371</v>
      </c>
      <c r="S45" s="104">
        <f>+R45+S42+S43+S44+S83</f>
        <v>-131728037</v>
      </c>
      <c r="T45" s="104">
        <f>+S45+T42+T43+T44+T83</f>
        <v>-158969603</v>
      </c>
      <c r="U45" s="104">
        <f>+T45</f>
        <v>-158969603</v>
      </c>
      <c r="V45" s="104">
        <f>+U45</f>
        <v>-158969603</v>
      </c>
      <c r="W45" s="104">
        <f>+W83+W42+W43+W44</f>
        <v>64393622</v>
      </c>
      <c r="X45" s="104">
        <f>+V45-W45</f>
        <v>-223363225</v>
      </c>
      <c r="Y45" s="105">
        <f>+IF(W45&lt;&gt;0,+(X45/W45)*100,0)</f>
        <v>-346.8716591217683</v>
      </c>
      <c r="Z45" s="106">
        <v>34792620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96.42183672292737</v>
      </c>
      <c r="E59" s="10">
        <f t="shared" si="7"/>
        <v>97.7113498649652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97.7113498649652</v>
      </c>
      <c r="X59" s="10">
        <f t="shared" si="7"/>
        <v>0</v>
      </c>
      <c r="Y59" s="10">
        <f t="shared" si="7"/>
        <v>0</v>
      </c>
      <c r="Z59" s="11">
        <f t="shared" si="7"/>
        <v>97.7113498649652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64.77908177349944</v>
      </c>
      <c r="E61" s="13">
        <f t="shared" si="7"/>
        <v>91.9915803771134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91.9915803771134</v>
      </c>
      <c r="X61" s="13">
        <f t="shared" si="7"/>
        <v>0</v>
      </c>
      <c r="Y61" s="13">
        <f t="shared" si="7"/>
        <v>0</v>
      </c>
      <c r="Z61" s="14">
        <f t="shared" si="7"/>
        <v>91.9915803771134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80.73542697232612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80.73542697232612</v>
      </c>
      <c r="X62" s="13">
        <f t="shared" si="7"/>
        <v>0</v>
      </c>
      <c r="Y62" s="13">
        <f t="shared" si="7"/>
        <v>0</v>
      </c>
      <c r="Z62" s="14">
        <f t="shared" si="7"/>
        <v>80.73542697232612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83.92464142475481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6.974146294803296</v>
      </c>
      <c r="U63" s="13">
        <f t="shared" si="7"/>
        <v>3.8485683099666894</v>
      </c>
      <c r="V63" s="13">
        <f t="shared" si="7"/>
        <v>0.7360509953724151</v>
      </c>
      <c r="W63" s="13">
        <f t="shared" si="7"/>
        <v>83.92464142475481</v>
      </c>
      <c r="X63" s="13">
        <f t="shared" si="7"/>
        <v>0</v>
      </c>
      <c r="Y63" s="13">
        <f t="shared" si="7"/>
        <v>0</v>
      </c>
      <c r="Z63" s="14">
        <f t="shared" si="7"/>
        <v>83.92464142475481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81.69077878341525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81.69077878341525</v>
      </c>
      <c r="X64" s="13">
        <f t="shared" si="7"/>
        <v>0</v>
      </c>
      <c r="Y64" s="13">
        <f t="shared" si="7"/>
        <v>0</v>
      </c>
      <c r="Z64" s="14">
        <f t="shared" si="7"/>
        <v>81.69077878341525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0.7240308749034798</v>
      </c>
      <c r="E66" s="16">
        <f t="shared" si="7"/>
        <v>1.7224824042752034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1.7224824042752034</v>
      </c>
      <c r="X66" s="16">
        <f t="shared" si="7"/>
        <v>0</v>
      </c>
      <c r="Y66" s="16">
        <f t="shared" si="7"/>
        <v>0</v>
      </c>
      <c r="Z66" s="17">
        <f t="shared" si="7"/>
        <v>1.7224824042752034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18689268</v>
      </c>
      <c r="C68" s="18">
        <v>0</v>
      </c>
      <c r="D68" s="19">
        <v>26467378</v>
      </c>
      <c r="E68" s="20">
        <v>9853756</v>
      </c>
      <c r="F68" s="20">
        <v>9968341</v>
      </c>
      <c r="G68" s="20">
        <v>-55519</v>
      </c>
      <c r="H68" s="20">
        <v>0</v>
      </c>
      <c r="I68" s="20">
        <v>9912822</v>
      </c>
      <c r="J68" s="20">
        <v>1442830</v>
      </c>
      <c r="K68" s="20">
        <v>639176</v>
      </c>
      <c r="L68" s="20">
        <v>665762</v>
      </c>
      <c r="M68" s="20">
        <v>2747768</v>
      </c>
      <c r="N68" s="20">
        <v>665762</v>
      </c>
      <c r="O68" s="20">
        <v>665762</v>
      </c>
      <c r="P68" s="20">
        <v>0</v>
      </c>
      <c r="Q68" s="20">
        <v>1331524</v>
      </c>
      <c r="R68" s="20">
        <v>0</v>
      </c>
      <c r="S68" s="20">
        <v>692961</v>
      </c>
      <c r="T68" s="20">
        <v>699428</v>
      </c>
      <c r="U68" s="20">
        <v>1392389</v>
      </c>
      <c r="V68" s="20">
        <v>15384503</v>
      </c>
      <c r="W68" s="20">
        <v>9853756</v>
      </c>
      <c r="X68" s="20">
        <v>0</v>
      </c>
      <c r="Y68" s="19">
        <v>0</v>
      </c>
      <c r="Z68" s="22">
        <v>9853756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14257883</v>
      </c>
      <c r="C70" s="18">
        <v>0</v>
      </c>
      <c r="D70" s="19">
        <v>25740882</v>
      </c>
      <c r="E70" s="20">
        <v>27429257</v>
      </c>
      <c r="F70" s="20">
        <v>1219627</v>
      </c>
      <c r="G70" s="20">
        <v>1243333</v>
      </c>
      <c r="H70" s="20">
        <v>0</v>
      </c>
      <c r="I70" s="20">
        <v>2462960</v>
      </c>
      <c r="J70" s="20">
        <v>2322488</v>
      </c>
      <c r="K70" s="20">
        <v>1124453</v>
      </c>
      <c r="L70" s="20">
        <v>1026316</v>
      </c>
      <c r="M70" s="20">
        <v>4473257</v>
      </c>
      <c r="N70" s="20">
        <v>1026316</v>
      </c>
      <c r="O70" s="20">
        <v>1026316</v>
      </c>
      <c r="P70" s="20">
        <v>0</v>
      </c>
      <c r="Q70" s="20">
        <v>2052632</v>
      </c>
      <c r="R70" s="20">
        <v>930426</v>
      </c>
      <c r="S70" s="20">
        <v>1198017</v>
      </c>
      <c r="T70" s="20">
        <v>1003908</v>
      </c>
      <c r="U70" s="20">
        <v>3132351</v>
      </c>
      <c r="V70" s="20">
        <v>12121200</v>
      </c>
      <c r="W70" s="20">
        <v>27429257</v>
      </c>
      <c r="X70" s="20">
        <v>0</v>
      </c>
      <c r="Y70" s="19">
        <v>0</v>
      </c>
      <c r="Z70" s="22">
        <v>27429257</v>
      </c>
    </row>
    <row r="71" spans="1:26" ht="12.75" hidden="1">
      <c r="A71" s="38" t="s">
        <v>67</v>
      </c>
      <c r="B71" s="18">
        <v>19111796</v>
      </c>
      <c r="C71" s="18">
        <v>0</v>
      </c>
      <c r="D71" s="19">
        <v>18224214</v>
      </c>
      <c r="E71" s="20">
        <v>21747557</v>
      </c>
      <c r="F71" s="20">
        <v>1447674</v>
      </c>
      <c r="G71" s="20">
        <v>1439223</v>
      </c>
      <c r="H71" s="20">
        <v>0</v>
      </c>
      <c r="I71" s="20">
        <v>2886897</v>
      </c>
      <c r="J71" s="20">
        <v>3238188</v>
      </c>
      <c r="K71" s="20">
        <v>1734725</v>
      </c>
      <c r="L71" s="20">
        <v>1904485</v>
      </c>
      <c r="M71" s="20">
        <v>6877398</v>
      </c>
      <c r="N71" s="20">
        <v>1904485</v>
      </c>
      <c r="O71" s="20">
        <v>1904485</v>
      </c>
      <c r="P71" s="20">
        <v>0</v>
      </c>
      <c r="Q71" s="20">
        <v>3808970</v>
      </c>
      <c r="R71" s="20">
        <v>0</v>
      </c>
      <c r="S71" s="20">
        <v>1629344</v>
      </c>
      <c r="T71" s="20">
        <v>1235111</v>
      </c>
      <c r="U71" s="20">
        <v>2864455</v>
      </c>
      <c r="V71" s="20">
        <v>16437720</v>
      </c>
      <c r="W71" s="20">
        <v>21747557</v>
      </c>
      <c r="X71" s="20">
        <v>0</v>
      </c>
      <c r="Y71" s="19">
        <v>0</v>
      </c>
      <c r="Z71" s="22">
        <v>21747557</v>
      </c>
    </row>
    <row r="72" spans="1:26" ht="12.75" hidden="1">
      <c r="A72" s="38" t="s">
        <v>68</v>
      </c>
      <c r="B72" s="18">
        <v>3232849</v>
      </c>
      <c r="C72" s="18">
        <v>0</v>
      </c>
      <c r="D72" s="19">
        <v>227356</v>
      </c>
      <c r="E72" s="20">
        <v>3241091</v>
      </c>
      <c r="F72" s="20">
        <v>296383</v>
      </c>
      <c r="G72" s="20">
        <v>331117</v>
      </c>
      <c r="H72" s="20">
        <v>0</v>
      </c>
      <c r="I72" s="20">
        <v>627500</v>
      </c>
      <c r="J72" s="20">
        <v>618895</v>
      </c>
      <c r="K72" s="20">
        <v>297289</v>
      </c>
      <c r="L72" s="20">
        <v>233148</v>
      </c>
      <c r="M72" s="20">
        <v>1149332</v>
      </c>
      <c r="N72" s="20">
        <v>233148</v>
      </c>
      <c r="O72" s="20">
        <v>233148</v>
      </c>
      <c r="P72" s="20">
        <v>0</v>
      </c>
      <c r="Q72" s="20">
        <v>466296</v>
      </c>
      <c r="R72" s="20">
        <v>4482</v>
      </c>
      <c r="S72" s="20">
        <v>233251</v>
      </c>
      <c r="T72" s="20">
        <v>292724</v>
      </c>
      <c r="U72" s="20">
        <v>530457</v>
      </c>
      <c r="V72" s="20">
        <v>2773585</v>
      </c>
      <c r="W72" s="20">
        <v>3241091</v>
      </c>
      <c r="X72" s="20">
        <v>0</v>
      </c>
      <c r="Y72" s="19">
        <v>0</v>
      </c>
      <c r="Z72" s="22">
        <v>3241091</v>
      </c>
    </row>
    <row r="73" spans="1:26" ht="12.75" hidden="1">
      <c r="A73" s="38" t="s">
        <v>69</v>
      </c>
      <c r="B73" s="18">
        <v>8920615</v>
      </c>
      <c r="C73" s="18">
        <v>0</v>
      </c>
      <c r="D73" s="19">
        <v>8512840</v>
      </c>
      <c r="E73" s="20">
        <v>10266346</v>
      </c>
      <c r="F73" s="20">
        <v>837392</v>
      </c>
      <c r="G73" s="20">
        <v>838681</v>
      </c>
      <c r="H73" s="20">
        <v>0</v>
      </c>
      <c r="I73" s="20">
        <v>1676073</v>
      </c>
      <c r="J73" s="20">
        <v>1679033</v>
      </c>
      <c r="K73" s="20">
        <v>831855</v>
      </c>
      <c r="L73" s="20">
        <v>1063161</v>
      </c>
      <c r="M73" s="20">
        <v>3574049</v>
      </c>
      <c r="N73" s="20">
        <v>1063161</v>
      </c>
      <c r="O73" s="20">
        <v>1063161</v>
      </c>
      <c r="P73" s="20">
        <v>0</v>
      </c>
      <c r="Q73" s="20">
        <v>2126322</v>
      </c>
      <c r="R73" s="20">
        <v>0</v>
      </c>
      <c r="S73" s="20">
        <v>821690</v>
      </c>
      <c r="T73" s="20">
        <v>826010</v>
      </c>
      <c r="U73" s="20">
        <v>1647700</v>
      </c>
      <c r="V73" s="20">
        <v>9024144</v>
      </c>
      <c r="W73" s="20">
        <v>10266346</v>
      </c>
      <c r="X73" s="20">
        <v>0</v>
      </c>
      <c r="Y73" s="19">
        <v>0</v>
      </c>
      <c r="Z73" s="22">
        <v>10266346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31972760</v>
      </c>
      <c r="C75" s="27">
        <v>0</v>
      </c>
      <c r="D75" s="28">
        <v>24589421</v>
      </c>
      <c r="E75" s="29">
        <v>36263070</v>
      </c>
      <c r="F75" s="29">
        <v>2925587</v>
      </c>
      <c r="G75" s="29">
        <v>2970394</v>
      </c>
      <c r="H75" s="29">
        <v>0</v>
      </c>
      <c r="I75" s="29">
        <v>5895981</v>
      </c>
      <c r="J75" s="29">
        <v>6232864</v>
      </c>
      <c r="K75" s="29">
        <v>3095670</v>
      </c>
      <c r="L75" s="29">
        <v>3088915</v>
      </c>
      <c r="M75" s="29">
        <v>12417449</v>
      </c>
      <c r="N75" s="29">
        <v>3088915</v>
      </c>
      <c r="O75" s="29">
        <v>3088915</v>
      </c>
      <c r="P75" s="29">
        <v>0</v>
      </c>
      <c r="Q75" s="29">
        <v>6177830</v>
      </c>
      <c r="R75" s="29">
        <v>0</v>
      </c>
      <c r="S75" s="29">
        <v>3303436</v>
      </c>
      <c r="T75" s="29">
        <v>3332364</v>
      </c>
      <c r="U75" s="29">
        <v>6635800</v>
      </c>
      <c r="V75" s="29">
        <v>31127060</v>
      </c>
      <c r="W75" s="29">
        <v>36263070</v>
      </c>
      <c r="X75" s="29">
        <v>0</v>
      </c>
      <c r="Y75" s="28">
        <v>0</v>
      </c>
      <c r="Z75" s="30">
        <v>36263070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25520332</v>
      </c>
      <c r="E77" s="20">
        <v>9628238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9628238</v>
      </c>
      <c r="X77" s="20">
        <v>0</v>
      </c>
      <c r="Y77" s="19">
        <v>0</v>
      </c>
      <c r="Z77" s="22">
        <v>9628238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16674707</v>
      </c>
      <c r="E79" s="20">
        <v>25232607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25232607</v>
      </c>
      <c r="X79" s="20">
        <v>0</v>
      </c>
      <c r="Y79" s="19">
        <v>0</v>
      </c>
      <c r="Z79" s="22">
        <v>25232607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18224214</v>
      </c>
      <c r="E80" s="20">
        <v>17557983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17557983</v>
      </c>
      <c r="X80" s="20">
        <v>0</v>
      </c>
      <c r="Y80" s="19">
        <v>0</v>
      </c>
      <c r="Z80" s="22">
        <v>17557983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227356</v>
      </c>
      <c r="E81" s="20">
        <v>2720074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20415</v>
      </c>
      <c r="U81" s="20">
        <v>20415</v>
      </c>
      <c r="V81" s="20">
        <v>20415</v>
      </c>
      <c r="W81" s="20">
        <v>2720074</v>
      </c>
      <c r="X81" s="20">
        <v>0</v>
      </c>
      <c r="Y81" s="19">
        <v>0</v>
      </c>
      <c r="Z81" s="22">
        <v>2720074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8512840</v>
      </c>
      <c r="E82" s="20">
        <v>8386658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8386658</v>
      </c>
      <c r="X82" s="20">
        <v>0</v>
      </c>
      <c r="Y82" s="19">
        <v>0</v>
      </c>
      <c r="Z82" s="22">
        <v>8386658</v>
      </c>
    </row>
    <row r="83" spans="1:26" ht="12.75" hidden="1">
      <c r="A83" s="38"/>
      <c r="B83" s="18"/>
      <c r="C83" s="18"/>
      <c r="D83" s="19"/>
      <c r="E83" s="20">
        <v>-291486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>
        <v>-4411989</v>
      </c>
      <c r="S83" s="20">
        <v>-16449558</v>
      </c>
      <c r="T83" s="20">
        <v>-13487463</v>
      </c>
      <c r="U83" s="20">
        <v>-4411989</v>
      </c>
      <c r="V83" s="20"/>
      <c r="W83" s="20">
        <v>-24285</v>
      </c>
      <c r="X83" s="20"/>
      <c r="Y83" s="19"/>
      <c r="Z83" s="22">
        <v>-291486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178035</v>
      </c>
      <c r="E84" s="29">
        <v>624625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624625</v>
      </c>
      <c r="X84" s="29">
        <v>0</v>
      </c>
      <c r="Y84" s="28">
        <v>0</v>
      </c>
      <c r="Z84" s="30">
        <v>624625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44477199</v>
      </c>
      <c r="C5" s="18">
        <v>43198419</v>
      </c>
      <c r="D5" s="58">
        <v>47524764</v>
      </c>
      <c r="E5" s="59">
        <v>47524764</v>
      </c>
      <c r="F5" s="59">
        <v>27494420</v>
      </c>
      <c r="G5" s="59">
        <v>1868302</v>
      </c>
      <c r="H5" s="59">
        <v>-540551</v>
      </c>
      <c r="I5" s="59">
        <v>28822171</v>
      </c>
      <c r="J5" s="59">
        <v>2028869</v>
      </c>
      <c r="K5" s="59">
        <v>2024234</v>
      </c>
      <c r="L5" s="59">
        <v>2023089</v>
      </c>
      <c r="M5" s="59">
        <v>6076192</v>
      </c>
      <c r="N5" s="59">
        <v>2023943</v>
      </c>
      <c r="O5" s="59">
        <v>2265856</v>
      </c>
      <c r="P5" s="59">
        <v>2021006</v>
      </c>
      <c r="Q5" s="59">
        <v>6310805</v>
      </c>
      <c r="R5" s="59">
        <v>2023550</v>
      </c>
      <c r="S5" s="59">
        <v>0</v>
      </c>
      <c r="T5" s="59">
        <v>0</v>
      </c>
      <c r="U5" s="59">
        <v>2023550</v>
      </c>
      <c r="V5" s="59">
        <v>43232718</v>
      </c>
      <c r="W5" s="59">
        <v>47524764</v>
      </c>
      <c r="X5" s="59">
        <v>-4292046</v>
      </c>
      <c r="Y5" s="60">
        <v>-9.03</v>
      </c>
      <c r="Z5" s="61">
        <v>47524764</v>
      </c>
    </row>
    <row r="6" spans="1:26" ht="12.75">
      <c r="A6" s="57" t="s">
        <v>32</v>
      </c>
      <c r="B6" s="18">
        <v>143132744</v>
      </c>
      <c r="C6" s="18">
        <v>131337715</v>
      </c>
      <c r="D6" s="58">
        <v>151480353</v>
      </c>
      <c r="E6" s="59">
        <v>161480353</v>
      </c>
      <c r="F6" s="59">
        <v>16830592</v>
      </c>
      <c r="G6" s="59">
        <v>9204927</v>
      </c>
      <c r="H6" s="59">
        <v>18880761</v>
      </c>
      <c r="I6" s="59">
        <v>44916280</v>
      </c>
      <c r="J6" s="59">
        <v>10869393</v>
      </c>
      <c r="K6" s="59">
        <v>14766688</v>
      </c>
      <c r="L6" s="59">
        <v>10804507</v>
      </c>
      <c r="M6" s="59">
        <v>36440588</v>
      </c>
      <c r="N6" s="59">
        <v>11335315</v>
      </c>
      <c r="O6" s="59">
        <v>12708580</v>
      </c>
      <c r="P6" s="59">
        <v>12765469</v>
      </c>
      <c r="Q6" s="59">
        <v>36809364</v>
      </c>
      <c r="R6" s="59">
        <v>10870843</v>
      </c>
      <c r="S6" s="59">
        <v>0</v>
      </c>
      <c r="T6" s="59">
        <v>0</v>
      </c>
      <c r="U6" s="59">
        <v>10870843</v>
      </c>
      <c r="V6" s="59">
        <v>129037075</v>
      </c>
      <c r="W6" s="59">
        <v>161480353</v>
      </c>
      <c r="X6" s="59">
        <v>-32443278</v>
      </c>
      <c r="Y6" s="60">
        <v>-20.09</v>
      </c>
      <c r="Z6" s="61">
        <v>161480353</v>
      </c>
    </row>
    <row r="7" spans="1:26" ht="12.75">
      <c r="A7" s="57" t="s">
        <v>33</v>
      </c>
      <c r="B7" s="18">
        <v>2835635</v>
      </c>
      <c r="C7" s="18">
        <v>3031537</v>
      </c>
      <c r="D7" s="58">
        <v>3200000</v>
      </c>
      <c r="E7" s="59">
        <v>3200000</v>
      </c>
      <c r="F7" s="59">
        <v>207479</v>
      </c>
      <c r="G7" s="59">
        <v>429632</v>
      </c>
      <c r="H7" s="59">
        <v>338832</v>
      </c>
      <c r="I7" s="59">
        <v>975943</v>
      </c>
      <c r="J7" s="59">
        <v>233881</v>
      </c>
      <c r="K7" s="59">
        <v>139739</v>
      </c>
      <c r="L7" s="59">
        <v>328545</v>
      </c>
      <c r="M7" s="59">
        <v>702165</v>
      </c>
      <c r="N7" s="59">
        <v>315217</v>
      </c>
      <c r="O7" s="59">
        <v>359797</v>
      </c>
      <c r="P7" s="59">
        <v>233951</v>
      </c>
      <c r="Q7" s="59">
        <v>908965</v>
      </c>
      <c r="R7" s="59">
        <v>444463</v>
      </c>
      <c r="S7" s="59">
        <v>0</v>
      </c>
      <c r="T7" s="59">
        <v>0</v>
      </c>
      <c r="U7" s="59">
        <v>444463</v>
      </c>
      <c r="V7" s="59">
        <v>3031536</v>
      </c>
      <c r="W7" s="59">
        <v>3200000</v>
      </c>
      <c r="X7" s="59">
        <v>-168464</v>
      </c>
      <c r="Y7" s="60">
        <v>-5.26</v>
      </c>
      <c r="Z7" s="61">
        <v>3200000</v>
      </c>
    </row>
    <row r="8" spans="1:26" ht="12.75">
      <c r="A8" s="57" t="s">
        <v>34</v>
      </c>
      <c r="B8" s="18">
        <v>161575873</v>
      </c>
      <c r="C8" s="18">
        <v>174153820</v>
      </c>
      <c r="D8" s="58">
        <v>177219072</v>
      </c>
      <c r="E8" s="59">
        <v>177023072</v>
      </c>
      <c r="F8" s="59">
        <v>67069225</v>
      </c>
      <c r="G8" s="59">
        <v>2925875</v>
      </c>
      <c r="H8" s="59">
        <v>6199926</v>
      </c>
      <c r="I8" s="59">
        <v>76195026</v>
      </c>
      <c r="J8" s="59">
        <v>4400930</v>
      </c>
      <c r="K8" s="59">
        <v>415729</v>
      </c>
      <c r="L8" s="59">
        <v>54801342</v>
      </c>
      <c r="M8" s="59">
        <v>59618001</v>
      </c>
      <c r="N8" s="59">
        <v>799760</v>
      </c>
      <c r="O8" s="59">
        <v>449839</v>
      </c>
      <c r="P8" s="59">
        <v>40444627</v>
      </c>
      <c r="Q8" s="59">
        <v>41694226</v>
      </c>
      <c r="R8" s="59">
        <v>401660</v>
      </c>
      <c r="S8" s="59">
        <v>0</v>
      </c>
      <c r="T8" s="59">
        <v>0</v>
      </c>
      <c r="U8" s="59">
        <v>401660</v>
      </c>
      <c r="V8" s="59">
        <v>177908913</v>
      </c>
      <c r="W8" s="59">
        <v>177023072</v>
      </c>
      <c r="X8" s="59">
        <v>885841</v>
      </c>
      <c r="Y8" s="60">
        <v>0.5</v>
      </c>
      <c r="Z8" s="61">
        <v>177023072</v>
      </c>
    </row>
    <row r="9" spans="1:26" ht="12.75">
      <c r="A9" s="57" t="s">
        <v>35</v>
      </c>
      <c r="B9" s="18">
        <v>16320183</v>
      </c>
      <c r="C9" s="18">
        <v>15961546</v>
      </c>
      <c r="D9" s="58">
        <v>43971261</v>
      </c>
      <c r="E9" s="59">
        <v>24768081</v>
      </c>
      <c r="F9" s="59">
        <v>6135473</v>
      </c>
      <c r="G9" s="59">
        <v>3476281</v>
      </c>
      <c r="H9" s="59">
        <v>1599664</v>
      </c>
      <c r="I9" s="59">
        <v>11211418</v>
      </c>
      <c r="J9" s="59">
        <v>-2781331</v>
      </c>
      <c r="K9" s="59">
        <v>1316186</v>
      </c>
      <c r="L9" s="59">
        <v>1218050</v>
      </c>
      <c r="M9" s="59">
        <v>-247095</v>
      </c>
      <c r="N9" s="59">
        <v>1258365</v>
      </c>
      <c r="O9" s="59">
        <v>1572461</v>
      </c>
      <c r="P9" s="59">
        <v>1398285</v>
      </c>
      <c r="Q9" s="59">
        <v>4229111</v>
      </c>
      <c r="R9" s="59">
        <v>752037</v>
      </c>
      <c r="S9" s="59">
        <v>0</v>
      </c>
      <c r="T9" s="59">
        <v>0</v>
      </c>
      <c r="U9" s="59">
        <v>752037</v>
      </c>
      <c r="V9" s="59">
        <v>15945471</v>
      </c>
      <c r="W9" s="59">
        <v>24768081</v>
      </c>
      <c r="X9" s="59">
        <v>-8822610</v>
      </c>
      <c r="Y9" s="60">
        <v>-35.62</v>
      </c>
      <c r="Z9" s="61">
        <v>24768081</v>
      </c>
    </row>
    <row r="10" spans="1:26" ht="20.25">
      <c r="A10" s="62" t="s">
        <v>113</v>
      </c>
      <c r="B10" s="63">
        <f>SUM(B5:B9)</f>
        <v>368341634</v>
      </c>
      <c r="C10" s="63">
        <f>SUM(C5:C9)</f>
        <v>367683037</v>
      </c>
      <c r="D10" s="64">
        <f aca="true" t="shared" si="0" ref="D10:Z10">SUM(D5:D9)</f>
        <v>423395450</v>
      </c>
      <c r="E10" s="65">
        <f t="shared" si="0"/>
        <v>413996270</v>
      </c>
      <c r="F10" s="65">
        <f t="shared" si="0"/>
        <v>117737189</v>
      </c>
      <c r="G10" s="65">
        <f t="shared" si="0"/>
        <v>17905017</v>
      </c>
      <c r="H10" s="65">
        <f t="shared" si="0"/>
        <v>26478632</v>
      </c>
      <c r="I10" s="65">
        <f t="shared" si="0"/>
        <v>162120838</v>
      </c>
      <c r="J10" s="65">
        <f t="shared" si="0"/>
        <v>14751742</v>
      </c>
      <c r="K10" s="65">
        <f t="shared" si="0"/>
        <v>18662576</v>
      </c>
      <c r="L10" s="65">
        <f t="shared" si="0"/>
        <v>69175533</v>
      </c>
      <c r="M10" s="65">
        <f t="shared" si="0"/>
        <v>102589851</v>
      </c>
      <c r="N10" s="65">
        <f t="shared" si="0"/>
        <v>15732600</v>
      </c>
      <c r="O10" s="65">
        <f t="shared" si="0"/>
        <v>17356533</v>
      </c>
      <c r="P10" s="65">
        <f t="shared" si="0"/>
        <v>56863338</v>
      </c>
      <c r="Q10" s="65">
        <f t="shared" si="0"/>
        <v>89952471</v>
      </c>
      <c r="R10" s="65">
        <f t="shared" si="0"/>
        <v>14492553</v>
      </c>
      <c r="S10" s="65">
        <f t="shared" si="0"/>
        <v>0</v>
      </c>
      <c r="T10" s="65">
        <f t="shared" si="0"/>
        <v>0</v>
      </c>
      <c r="U10" s="65">
        <f t="shared" si="0"/>
        <v>14492553</v>
      </c>
      <c r="V10" s="65">
        <f t="shared" si="0"/>
        <v>369155713</v>
      </c>
      <c r="W10" s="65">
        <f t="shared" si="0"/>
        <v>413996270</v>
      </c>
      <c r="X10" s="65">
        <f t="shared" si="0"/>
        <v>-44840557</v>
      </c>
      <c r="Y10" s="66">
        <f>+IF(W10&lt;&gt;0,(X10/W10)*100,0)</f>
        <v>-10.831150000457733</v>
      </c>
      <c r="Z10" s="67">
        <f t="shared" si="0"/>
        <v>413996270</v>
      </c>
    </row>
    <row r="11" spans="1:26" ht="12.75">
      <c r="A11" s="57" t="s">
        <v>36</v>
      </c>
      <c r="B11" s="18">
        <v>130128193</v>
      </c>
      <c r="C11" s="18">
        <v>106927544</v>
      </c>
      <c r="D11" s="58">
        <v>144825669</v>
      </c>
      <c r="E11" s="59">
        <v>133912890</v>
      </c>
      <c r="F11" s="59">
        <v>10612465</v>
      </c>
      <c r="G11" s="59">
        <v>10597438</v>
      </c>
      <c r="H11" s="59">
        <v>9703827</v>
      </c>
      <c r="I11" s="59">
        <v>30913730</v>
      </c>
      <c r="J11" s="59">
        <v>21883212</v>
      </c>
      <c r="K11" s="59">
        <v>-472530</v>
      </c>
      <c r="L11" s="59">
        <v>12067207</v>
      </c>
      <c r="M11" s="59">
        <v>33477889</v>
      </c>
      <c r="N11" s="59">
        <v>11752085</v>
      </c>
      <c r="O11" s="59">
        <v>10176234</v>
      </c>
      <c r="P11" s="59">
        <v>10129799</v>
      </c>
      <c r="Q11" s="59">
        <v>32058118</v>
      </c>
      <c r="R11" s="59">
        <v>10477787</v>
      </c>
      <c r="S11" s="59">
        <v>0</v>
      </c>
      <c r="T11" s="59">
        <v>0</v>
      </c>
      <c r="U11" s="59">
        <v>10477787</v>
      </c>
      <c r="V11" s="59">
        <v>106927524</v>
      </c>
      <c r="W11" s="59">
        <v>133912890</v>
      </c>
      <c r="X11" s="59">
        <v>-26985366</v>
      </c>
      <c r="Y11" s="60">
        <v>-20.15</v>
      </c>
      <c r="Z11" s="61">
        <v>133912890</v>
      </c>
    </row>
    <row r="12" spans="1:26" ht="12.75">
      <c r="A12" s="57" t="s">
        <v>37</v>
      </c>
      <c r="B12" s="18">
        <v>9815178</v>
      </c>
      <c r="C12" s="18">
        <v>7925215</v>
      </c>
      <c r="D12" s="58">
        <v>9042055</v>
      </c>
      <c r="E12" s="59">
        <v>9967987</v>
      </c>
      <c r="F12" s="59">
        <v>774651</v>
      </c>
      <c r="G12" s="59">
        <v>774651</v>
      </c>
      <c r="H12" s="59">
        <v>774651</v>
      </c>
      <c r="I12" s="59">
        <v>2323953</v>
      </c>
      <c r="J12" s="59">
        <v>1549302</v>
      </c>
      <c r="K12" s="59">
        <v>25529</v>
      </c>
      <c r="L12" s="59">
        <v>800180</v>
      </c>
      <c r="M12" s="59">
        <v>2375011</v>
      </c>
      <c r="N12" s="59">
        <v>800180</v>
      </c>
      <c r="O12" s="59">
        <v>800180</v>
      </c>
      <c r="P12" s="59">
        <v>825710</v>
      </c>
      <c r="Q12" s="59">
        <v>2426070</v>
      </c>
      <c r="R12" s="59">
        <v>800180</v>
      </c>
      <c r="S12" s="59">
        <v>0</v>
      </c>
      <c r="T12" s="59">
        <v>0</v>
      </c>
      <c r="U12" s="59">
        <v>800180</v>
      </c>
      <c r="V12" s="59">
        <v>7925214</v>
      </c>
      <c r="W12" s="59">
        <v>9967987</v>
      </c>
      <c r="X12" s="59">
        <v>-2042773</v>
      </c>
      <c r="Y12" s="60">
        <v>-20.49</v>
      </c>
      <c r="Z12" s="61">
        <v>9967987</v>
      </c>
    </row>
    <row r="13" spans="1:26" ht="12.75">
      <c r="A13" s="57" t="s">
        <v>114</v>
      </c>
      <c r="B13" s="18">
        <v>59711470</v>
      </c>
      <c r="C13" s="18">
        <v>51391706</v>
      </c>
      <c r="D13" s="58">
        <v>40952708</v>
      </c>
      <c r="E13" s="59">
        <v>40952708</v>
      </c>
      <c r="F13" s="59">
        <v>4728997</v>
      </c>
      <c r="G13" s="59">
        <v>3935813</v>
      </c>
      <c r="H13" s="59">
        <v>3838716</v>
      </c>
      <c r="I13" s="59">
        <v>12503526</v>
      </c>
      <c r="J13" s="59">
        <v>3985389</v>
      </c>
      <c r="K13" s="59">
        <v>4761398</v>
      </c>
      <c r="L13" s="59">
        <v>5252052</v>
      </c>
      <c r="M13" s="59">
        <v>13998839</v>
      </c>
      <c r="N13" s="59">
        <v>9794760</v>
      </c>
      <c r="O13" s="59">
        <v>4890785</v>
      </c>
      <c r="P13" s="59">
        <v>5311721</v>
      </c>
      <c r="Q13" s="59">
        <v>19997266</v>
      </c>
      <c r="R13" s="59">
        <v>4892073</v>
      </c>
      <c r="S13" s="59">
        <v>0</v>
      </c>
      <c r="T13" s="59">
        <v>0</v>
      </c>
      <c r="U13" s="59">
        <v>4892073</v>
      </c>
      <c r="V13" s="59">
        <v>51391704</v>
      </c>
      <c r="W13" s="59">
        <v>40952708</v>
      </c>
      <c r="X13" s="59">
        <v>10438996</v>
      </c>
      <c r="Y13" s="60">
        <v>25.49</v>
      </c>
      <c r="Z13" s="61">
        <v>40952708</v>
      </c>
    </row>
    <row r="14" spans="1:26" ht="12.75">
      <c r="A14" s="57" t="s">
        <v>38</v>
      </c>
      <c r="B14" s="18">
        <v>16043863</v>
      </c>
      <c r="C14" s="18">
        <v>2803783</v>
      </c>
      <c r="D14" s="58">
        <v>5987100</v>
      </c>
      <c r="E14" s="59">
        <v>5787100</v>
      </c>
      <c r="F14" s="59">
        <v>341602</v>
      </c>
      <c r="G14" s="59">
        <v>378571</v>
      </c>
      <c r="H14" s="59">
        <v>236292</v>
      </c>
      <c r="I14" s="59">
        <v>956465</v>
      </c>
      <c r="J14" s="59">
        <v>321672</v>
      </c>
      <c r="K14" s="59">
        <v>204840</v>
      </c>
      <c r="L14" s="59">
        <v>930261</v>
      </c>
      <c r="M14" s="59">
        <v>1456773</v>
      </c>
      <c r="N14" s="59">
        <v>171015</v>
      </c>
      <c r="O14" s="59">
        <v>204050</v>
      </c>
      <c r="P14" s="59">
        <v>7884</v>
      </c>
      <c r="Q14" s="59">
        <v>382949</v>
      </c>
      <c r="R14" s="59">
        <v>7599</v>
      </c>
      <c r="S14" s="59">
        <v>0</v>
      </c>
      <c r="T14" s="59">
        <v>0</v>
      </c>
      <c r="U14" s="59">
        <v>7599</v>
      </c>
      <c r="V14" s="59">
        <v>2803786</v>
      </c>
      <c r="W14" s="59">
        <v>5787100</v>
      </c>
      <c r="X14" s="59">
        <v>-2983314</v>
      </c>
      <c r="Y14" s="60">
        <v>-51.55</v>
      </c>
      <c r="Z14" s="61">
        <v>5787100</v>
      </c>
    </row>
    <row r="15" spans="1:26" ht="12.75">
      <c r="A15" s="57" t="s">
        <v>39</v>
      </c>
      <c r="B15" s="18">
        <v>117993999</v>
      </c>
      <c r="C15" s="18">
        <v>100203197</v>
      </c>
      <c r="D15" s="58">
        <v>126952504</v>
      </c>
      <c r="E15" s="59">
        <v>129403904</v>
      </c>
      <c r="F15" s="59">
        <v>13201730</v>
      </c>
      <c r="G15" s="59">
        <v>13225508</v>
      </c>
      <c r="H15" s="59">
        <v>6787583</v>
      </c>
      <c r="I15" s="59">
        <v>33214821</v>
      </c>
      <c r="J15" s="59">
        <v>9840377</v>
      </c>
      <c r="K15" s="59">
        <v>9411361</v>
      </c>
      <c r="L15" s="59">
        <v>10390748</v>
      </c>
      <c r="M15" s="59">
        <v>29642486</v>
      </c>
      <c r="N15" s="59">
        <v>9782085</v>
      </c>
      <c r="O15" s="59">
        <v>9690859</v>
      </c>
      <c r="P15" s="59">
        <v>4351333</v>
      </c>
      <c r="Q15" s="59">
        <v>23824277</v>
      </c>
      <c r="R15" s="59">
        <v>8648091</v>
      </c>
      <c r="S15" s="59">
        <v>0</v>
      </c>
      <c r="T15" s="59">
        <v>0</v>
      </c>
      <c r="U15" s="59">
        <v>8648091</v>
      </c>
      <c r="V15" s="59">
        <v>95329675</v>
      </c>
      <c r="W15" s="59">
        <v>129403904</v>
      </c>
      <c r="X15" s="59">
        <v>-34074229</v>
      </c>
      <c r="Y15" s="60">
        <v>-26.33</v>
      </c>
      <c r="Z15" s="61">
        <v>129403904</v>
      </c>
    </row>
    <row r="16" spans="1:26" ht="12.75">
      <c r="A16" s="57" t="s">
        <v>34</v>
      </c>
      <c r="B16" s="18">
        <v>35213</v>
      </c>
      <c r="C16" s="18">
        <v>22407</v>
      </c>
      <c r="D16" s="58">
        <v>60000</v>
      </c>
      <c r="E16" s="59">
        <v>60000</v>
      </c>
      <c r="F16" s="59">
        <v>350</v>
      </c>
      <c r="G16" s="59">
        <v>1652</v>
      </c>
      <c r="H16" s="59">
        <v>950</v>
      </c>
      <c r="I16" s="59">
        <v>2952</v>
      </c>
      <c r="J16" s="59">
        <v>7228</v>
      </c>
      <c r="K16" s="59">
        <v>0</v>
      </c>
      <c r="L16" s="59">
        <v>1900</v>
      </c>
      <c r="M16" s="59">
        <v>9128</v>
      </c>
      <c r="N16" s="59">
        <v>950</v>
      </c>
      <c r="O16" s="59">
        <v>1776</v>
      </c>
      <c r="P16" s="59">
        <v>2850</v>
      </c>
      <c r="Q16" s="59">
        <v>5576</v>
      </c>
      <c r="R16" s="59">
        <v>0</v>
      </c>
      <c r="S16" s="59">
        <v>0</v>
      </c>
      <c r="T16" s="59">
        <v>0</v>
      </c>
      <c r="U16" s="59">
        <v>0</v>
      </c>
      <c r="V16" s="59">
        <v>17656</v>
      </c>
      <c r="W16" s="59">
        <v>60000</v>
      </c>
      <c r="X16" s="59">
        <v>-42344</v>
      </c>
      <c r="Y16" s="60">
        <v>-70.57</v>
      </c>
      <c r="Z16" s="61">
        <v>60000</v>
      </c>
    </row>
    <row r="17" spans="1:26" ht="12.75">
      <c r="A17" s="57" t="s">
        <v>40</v>
      </c>
      <c r="B17" s="18">
        <v>86823813</v>
      </c>
      <c r="C17" s="18">
        <v>70717624</v>
      </c>
      <c r="D17" s="58">
        <v>90214332</v>
      </c>
      <c r="E17" s="59">
        <v>121479550</v>
      </c>
      <c r="F17" s="59">
        <v>6442107</v>
      </c>
      <c r="G17" s="59">
        <v>8608999</v>
      </c>
      <c r="H17" s="59">
        <v>6156071</v>
      </c>
      <c r="I17" s="59">
        <v>21207177</v>
      </c>
      <c r="J17" s="59">
        <v>11922086</v>
      </c>
      <c r="K17" s="59">
        <v>9432957</v>
      </c>
      <c r="L17" s="59">
        <v>6867997</v>
      </c>
      <c r="M17" s="59">
        <v>28223040</v>
      </c>
      <c r="N17" s="59">
        <v>4854343</v>
      </c>
      <c r="O17" s="59">
        <v>5183560</v>
      </c>
      <c r="P17" s="59">
        <v>5243259</v>
      </c>
      <c r="Q17" s="59">
        <v>15281162</v>
      </c>
      <c r="R17" s="59">
        <v>4199319</v>
      </c>
      <c r="S17" s="59">
        <v>0</v>
      </c>
      <c r="T17" s="59">
        <v>0</v>
      </c>
      <c r="U17" s="59">
        <v>4199319</v>
      </c>
      <c r="V17" s="59">
        <v>68910698</v>
      </c>
      <c r="W17" s="59">
        <v>121479550</v>
      </c>
      <c r="X17" s="59">
        <v>-52568852</v>
      </c>
      <c r="Y17" s="60">
        <v>-43.27</v>
      </c>
      <c r="Z17" s="61">
        <v>121479550</v>
      </c>
    </row>
    <row r="18" spans="1:26" ht="12.75">
      <c r="A18" s="68" t="s">
        <v>41</v>
      </c>
      <c r="B18" s="69">
        <f>SUM(B11:B17)</f>
        <v>420551729</v>
      </c>
      <c r="C18" s="69">
        <f>SUM(C11:C17)</f>
        <v>339991476</v>
      </c>
      <c r="D18" s="70">
        <f aca="true" t="shared" si="1" ref="D18:Z18">SUM(D11:D17)</f>
        <v>418034368</v>
      </c>
      <c r="E18" s="71">
        <f t="shared" si="1"/>
        <v>441564139</v>
      </c>
      <c r="F18" s="71">
        <f t="shared" si="1"/>
        <v>36101902</v>
      </c>
      <c r="G18" s="71">
        <f t="shared" si="1"/>
        <v>37522632</v>
      </c>
      <c r="H18" s="71">
        <f t="shared" si="1"/>
        <v>27498090</v>
      </c>
      <c r="I18" s="71">
        <f t="shared" si="1"/>
        <v>101122624</v>
      </c>
      <c r="J18" s="71">
        <f t="shared" si="1"/>
        <v>49509266</v>
      </c>
      <c r="K18" s="71">
        <f t="shared" si="1"/>
        <v>23363555</v>
      </c>
      <c r="L18" s="71">
        <f t="shared" si="1"/>
        <v>36310345</v>
      </c>
      <c r="M18" s="71">
        <f t="shared" si="1"/>
        <v>109183166</v>
      </c>
      <c r="N18" s="71">
        <f t="shared" si="1"/>
        <v>37155418</v>
      </c>
      <c r="O18" s="71">
        <f t="shared" si="1"/>
        <v>30947444</v>
      </c>
      <c r="P18" s="71">
        <f t="shared" si="1"/>
        <v>25872556</v>
      </c>
      <c r="Q18" s="71">
        <f t="shared" si="1"/>
        <v>93975418</v>
      </c>
      <c r="R18" s="71">
        <f t="shared" si="1"/>
        <v>29025049</v>
      </c>
      <c r="S18" s="71">
        <f t="shared" si="1"/>
        <v>0</v>
      </c>
      <c r="T18" s="71">
        <f t="shared" si="1"/>
        <v>0</v>
      </c>
      <c r="U18" s="71">
        <f t="shared" si="1"/>
        <v>29025049</v>
      </c>
      <c r="V18" s="71">
        <f t="shared" si="1"/>
        <v>333306257</v>
      </c>
      <c r="W18" s="71">
        <f t="shared" si="1"/>
        <v>441564139</v>
      </c>
      <c r="X18" s="71">
        <f t="shared" si="1"/>
        <v>-108257882</v>
      </c>
      <c r="Y18" s="66">
        <f>+IF(W18&lt;&gt;0,(X18/W18)*100,0)</f>
        <v>-24.516909875237854</v>
      </c>
      <c r="Z18" s="72">
        <f t="shared" si="1"/>
        <v>441564139</v>
      </c>
    </row>
    <row r="19" spans="1:26" ht="12.75">
      <c r="A19" s="68" t="s">
        <v>42</v>
      </c>
      <c r="B19" s="73">
        <f>+B10-B18</f>
        <v>-52210095</v>
      </c>
      <c r="C19" s="73">
        <f>+C10-C18</f>
        <v>27691561</v>
      </c>
      <c r="D19" s="74">
        <f aca="true" t="shared" si="2" ref="D19:Z19">+D10-D18</f>
        <v>5361082</v>
      </c>
      <c r="E19" s="75">
        <f t="shared" si="2"/>
        <v>-27567869</v>
      </c>
      <c r="F19" s="75">
        <f t="shared" si="2"/>
        <v>81635287</v>
      </c>
      <c r="G19" s="75">
        <f t="shared" si="2"/>
        <v>-19617615</v>
      </c>
      <c r="H19" s="75">
        <f t="shared" si="2"/>
        <v>-1019458</v>
      </c>
      <c r="I19" s="75">
        <f t="shared" si="2"/>
        <v>60998214</v>
      </c>
      <c r="J19" s="75">
        <f t="shared" si="2"/>
        <v>-34757524</v>
      </c>
      <c r="K19" s="75">
        <f t="shared" si="2"/>
        <v>-4700979</v>
      </c>
      <c r="L19" s="75">
        <f t="shared" si="2"/>
        <v>32865188</v>
      </c>
      <c r="M19" s="75">
        <f t="shared" si="2"/>
        <v>-6593315</v>
      </c>
      <c r="N19" s="75">
        <f t="shared" si="2"/>
        <v>-21422818</v>
      </c>
      <c r="O19" s="75">
        <f t="shared" si="2"/>
        <v>-13590911</v>
      </c>
      <c r="P19" s="75">
        <f t="shared" si="2"/>
        <v>30990782</v>
      </c>
      <c r="Q19" s="75">
        <f t="shared" si="2"/>
        <v>-4022947</v>
      </c>
      <c r="R19" s="75">
        <f t="shared" si="2"/>
        <v>-14532496</v>
      </c>
      <c r="S19" s="75">
        <f t="shared" si="2"/>
        <v>0</v>
      </c>
      <c r="T19" s="75">
        <f t="shared" si="2"/>
        <v>0</v>
      </c>
      <c r="U19" s="75">
        <f t="shared" si="2"/>
        <v>-14532496</v>
      </c>
      <c r="V19" s="75">
        <f t="shared" si="2"/>
        <v>35849456</v>
      </c>
      <c r="W19" s="75">
        <f>IF(E10=E18,0,W10-W18)</f>
        <v>-27567869</v>
      </c>
      <c r="X19" s="75">
        <f t="shared" si="2"/>
        <v>63417325</v>
      </c>
      <c r="Y19" s="76">
        <f>+IF(W19&lt;&gt;0,(X19/W19)*100,0)</f>
        <v>-230.04072240766956</v>
      </c>
      <c r="Z19" s="77">
        <f t="shared" si="2"/>
        <v>-27567869</v>
      </c>
    </row>
    <row r="20" spans="1:26" ht="20.25">
      <c r="A20" s="78" t="s">
        <v>43</v>
      </c>
      <c r="B20" s="79">
        <v>112328247</v>
      </c>
      <c r="C20" s="79">
        <v>117889553</v>
      </c>
      <c r="D20" s="80">
        <v>175943927</v>
      </c>
      <c r="E20" s="81">
        <v>209343928</v>
      </c>
      <c r="F20" s="81">
        <v>13839670</v>
      </c>
      <c r="G20" s="81">
        <v>21749043</v>
      </c>
      <c r="H20" s="81">
        <v>10254684</v>
      </c>
      <c r="I20" s="81">
        <v>45843397</v>
      </c>
      <c r="J20" s="81">
        <v>14073111</v>
      </c>
      <c r="K20" s="81">
        <v>19696475</v>
      </c>
      <c r="L20" s="81">
        <v>9032876</v>
      </c>
      <c r="M20" s="81">
        <v>42802462</v>
      </c>
      <c r="N20" s="81">
        <v>0</v>
      </c>
      <c r="O20" s="81">
        <v>13565917</v>
      </c>
      <c r="P20" s="81">
        <v>11934150</v>
      </c>
      <c r="Q20" s="81">
        <v>25500067</v>
      </c>
      <c r="R20" s="81">
        <v>3743625</v>
      </c>
      <c r="S20" s="81">
        <v>0</v>
      </c>
      <c r="T20" s="81">
        <v>0</v>
      </c>
      <c r="U20" s="81">
        <v>3743625</v>
      </c>
      <c r="V20" s="81">
        <v>117889551</v>
      </c>
      <c r="W20" s="81">
        <v>209343928</v>
      </c>
      <c r="X20" s="81">
        <v>-91454377</v>
      </c>
      <c r="Y20" s="82">
        <v>-43.69</v>
      </c>
      <c r="Z20" s="83">
        <v>209343928</v>
      </c>
    </row>
    <row r="21" spans="1:26" ht="41.25">
      <c r="A21" s="84" t="s">
        <v>115</v>
      </c>
      <c r="B21" s="85">
        <v>0</v>
      </c>
      <c r="C21" s="85">
        <v>3750770</v>
      </c>
      <c r="D21" s="86">
        <v>0</v>
      </c>
      <c r="E21" s="87">
        <v>8481451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8481451</v>
      </c>
      <c r="X21" s="87">
        <v>-8481451</v>
      </c>
      <c r="Y21" s="88">
        <v>-100</v>
      </c>
      <c r="Z21" s="89">
        <v>8481451</v>
      </c>
    </row>
    <row r="22" spans="1:26" ht="12.75">
      <c r="A22" s="90" t="s">
        <v>116</v>
      </c>
      <c r="B22" s="91">
        <f>SUM(B19:B21)</f>
        <v>60118152</v>
      </c>
      <c r="C22" s="91">
        <f>SUM(C19:C21)</f>
        <v>149331884</v>
      </c>
      <c r="D22" s="92">
        <f aca="true" t="shared" si="3" ref="D22:Z22">SUM(D19:D21)</f>
        <v>181305009</v>
      </c>
      <c r="E22" s="93">
        <f t="shared" si="3"/>
        <v>190257510</v>
      </c>
      <c r="F22" s="93">
        <f t="shared" si="3"/>
        <v>95474957</v>
      </c>
      <c r="G22" s="93">
        <f t="shared" si="3"/>
        <v>2131428</v>
      </c>
      <c r="H22" s="93">
        <f t="shared" si="3"/>
        <v>9235226</v>
      </c>
      <c r="I22" s="93">
        <f t="shared" si="3"/>
        <v>106841611</v>
      </c>
      <c r="J22" s="93">
        <f t="shared" si="3"/>
        <v>-20684413</v>
      </c>
      <c r="K22" s="93">
        <f t="shared" si="3"/>
        <v>14995496</v>
      </c>
      <c r="L22" s="93">
        <f t="shared" si="3"/>
        <v>41898064</v>
      </c>
      <c r="M22" s="93">
        <f t="shared" si="3"/>
        <v>36209147</v>
      </c>
      <c r="N22" s="93">
        <f t="shared" si="3"/>
        <v>-21422818</v>
      </c>
      <c r="O22" s="93">
        <f t="shared" si="3"/>
        <v>-24994</v>
      </c>
      <c r="P22" s="93">
        <f t="shared" si="3"/>
        <v>42924932</v>
      </c>
      <c r="Q22" s="93">
        <f t="shared" si="3"/>
        <v>21477120</v>
      </c>
      <c r="R22" s="93">
        <f t="shared" si="3"/>
        <v>-10788871</v>
      </c>
      <c r="S22" s="93">
        <f t="shared" si="3"/>
        <v>0</v>
      </c>
      <c r="T22" s="93">
        <f t="shared" si="3"/>
        <v>0</v>
      </c>
      <c r="U22" s="93">
        <f t="shared" si="3"/>
        <v>-10788871</v>
      </c>
      <c r="V22" s="93">
        <f t="shared" si="3"/>
        <v>153739007</v>
      </c>
      <c r="W22" s="93">
        <f t="shared" si="3"/>
        <v>190257510</v>
      </c>
      <c r="X22" s="93">
        <f t="shared" si="3"/>
        <v>-36518503</v>
      </c>
      <c r="Y22" s="94">
        <f>+IF(W22&lt;&gt;0,(X22/W22)*100,0)</f>
        <v>-19.194250466118262</v>
      </c>
      <c r="Z22" s="95">
        <f t="shared" si="3"/>
        <v>190257510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60118152</v>
      </c>
      <c r="C24" s="73">
        <f>SUM(C22:C23)</f>
        <v>149331884</v>
      </c>
      <c r="D24" s="74">
        <f aca="true" t="shared" si="4" ref="D24:Z24">SUM(D22:D23)</f>
        <v>181305009</v>
      </c>
      <c r="E24" s="75">
        <f t="shared" si="4"/>
        <v>190257510</v>
      </c>
      <c r="F24" s="75">
        <f t="shared" si="4"/>
        <v>95474957</v>
      </c>
      <c r="G24" s="75">
        <f t="shared" si="4"/>
        <v>2131428</v>
      </c>
      <c r="H24" s="75">
        <f t="shared" si="4"/>
        <v>9235226</v>
      </c>
      <c r="I24" s="75">
        <f t="shared" si="4"/>
        <v>106841611</v>
      </c>
      <c r="J24" s="75">
        <f t="shared" si="4"/>
        <v>-20684413</v>
      </c>
      <c r="K24" s="75">
        <f t="shared" si="4"/>
        <v>14995496</v>
      </c>
      <c r="L24" s="75">
        <f t="shared" si="4"/>
        <v>41898064</v>
      </c>
      <c r="M24" s="75">
        <f t="shared" si="4"/>
        <v>36209147</v>
      </c>
      <c r="N24" s="75">
        <f t="shared" si="4"/>
        <v>-21422818</v>
      </c>
      <c r="O24" s="75">
        <f t="shared" si="4"/>
        <v>-24994</v>
      </c>
      <c r="P24" s="75">
        <f t="shared" si="4"/>
        <v>42924932</v>
      </c>
      <c r="Q24" s="75">
        <f t="shared" si="4"/>
        <v>21477120</v>
      </c>
      <c r="R24" s="75">
        <f t="shared" si="4"/>
        <v>-10788871</v>
      </c>
      <c r="S24" s="75">
        <f t="shared" si="4"/>
        <v>0</v>
      </c>
      <c r="T24" s="75">
        <f t="shared" si="4"/>
        <v>0</v>
      </c>
      <c r="U24" s="75">
        <f t="shared" si="4"/>
        <v>-10788871</v>
      </c>
      <c r="V24" s="75">
        <f t="shared" si="4"/>
        <v>153739007</v>
      </c>
      <c r="W24" s="75">
        <f t="shared" si="4"/>
        <v>190257510</v>
      </c>
      <c r="X24" s="75">
        <f t="shared" si="4"/>
        <v>-36518503</v>
      </c>
      <c r="Y24" s="76">
        <f>+IF(W24&lt;&gt;0,(X24/W24)*100,0)</f>
        <v>-19.194250466118262</v>
      </c>
      <c r="Z24" s="77">
        <f t="shared" si="4"/>
        <v>190257510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120610689</v>
      </c>
      <c r="C27" s="21">
        <v>106759584</v>
      </c>
      <c r="D27" s="103">
        <v>180997928</v>
      </c>
      <c r="E27" s="104">
        <v>215132216</v>
      </c>
      <c r="F27" s="104">
        <v>12034496</v>
      </c>
      <c r="G27" s="104">
        <v>18861766</v>
      </c>
      <c r="H27" s="104">
        <v>13304592</v>
      </c>
      <c r="I27" s="104">
        <v>44200854</v>
      </c>
      <c r="J27" s="104">
        <v>12284375</v>
      </c>
      <c r="K27" s="104">
        <v>17181304</v>
      </c>
      <c r="L27" s="104">
        <v>9368261</v>
      </c>
      <c r="M27" s="104">
        <v>38833940</v>
      </c>
      <c r="N27" s="104">
        <v>3128918</v>
      </c>
      <c r="O27" s="104">
        <v>9909796</v>
      </c>
      <c r="P27" s="104">
        <v>10537283</v>
      </c>
      <c r="Q27" s="104">
        <v>23575997</v>
      </c>
      <c r="R27" s="104">
        <v>120000</v>
      </c>
      <c r="S27" s="104">
        <v>0</v>
      </c>
      <c r="T27" s="104">
        <v>0</v>
      </c>
      <c r="U27" s="104">
        <v>120000</v>
      </c>
      <c r="V27" s="104">
        <v>106730791</v>
      </c>
      <c r="W27" s="104">
        <v>215132216</v>
      </c>
      <c r="X27" s="104">
        <v>-108401425</v>
      </c>
      <c r="Y27" s="105">
        <v>-50.39</v>
      </c>
      <c r="Z27" s="106">
        <v>215132216</v>
      </c>
    </row>
    <row r="28" spans="1:26" ht="12.75">
      <c r="A28" s="107" t="s">
        <v>47</v>
      </c>
      <c r="B28" s="18">
        <v>98601792</v>
      </c>
      <c r="C28" s="18">
        <v>99879608</v>
      </c>
      <c r="D28" s="58">
        <v>175943928</v>
      </c>
      <c r="E28" s="59">
        <v>209013602</v>
      </c>
      <c r="F28" s="59">
        <v>12034496</v>
      </c>
      <c r="G28" s="59">
        <v>18820354</v>
      </c>
      <c r="H28" s="59">
        <v>9501305</v>
      </c>
      <c r="I28" s="59">
        <v>40356155</v>
      </c>
      <c r="J28" s="59">
        <v>12237489</v>
      </c>
      <c r="K28" s="59">
        <v>16107451</v>
      </c>
      <c r="L28" s="59">
        <v>8962663</v>
      </c>
      <c r="M28" s="59">
        <v>37307603</v>
      </c>
      <c r="N28" s="59">
        <v>2672263</v>
      </c>
      <c r="O28" s="59">
        <v>9124188</v>
      </c>
      <c r="P28" s="59">
        <v>10419405</v>
      </c>
      <c r="Q28" s="59">
        <v>22215856</v>
      </c>
      <c r="R28" s="59">
        <v>0</v>
      </c>
      <c r="S28" s="59">
        <v>0</v>
      </c>
      <c r="T28" s="59">
        <v>0</v>
      </c>
      <c r="U28" s="59">
        <v>0</v>
      </c>
      <c r="V28" s="59">
        <v>99879614</v>
      </c>
      <c r="W28" s="59">
        <v>209013602</v>
      </c>
      <c r="X28" s="59">
        <v>-109133988</v>
      </c>
      <c r="Y28" s="60">
        <v>-52.21</v>
      </c>
      <c r="Z28" s="61">
        <v>209013602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2837888</v>
      </c>
      <c r="D31" s="58">
        <v>0</v>
      </c>
      <c r="E31" s="59">
        <v>5844614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1073853</v>
      </c>
      <c r="L31" s="59">
        <v>380717</v>
      </c>
      <c r="M31" s="59">
        <v>1454570</v>
      </c>
      <c r="N31" s="59">
        <v>598493</v>
      </c>
      <c r="O31" s="59">
        <v>547747</v>
      </c>
      <c r="P31" s="59">
        <v>88278</v>
      </c>
      <c r="Q31" s="59">
        <v>1234518</v>
      </c>
      <c r="R31" s="59">
        <v>120000</v>
      </c>
      <c r="S31" s="59">
        <v>0</v>
      </c>
      <c r="T31" s="59">
        <v>0</v>
      </c>
      <c r="U31" s="59">
        <v>120000</v>
      </c>
      <c r="V31" s="59">
        <v>2809088</v>
      </c>
      <c r="W31" s="59">
        <v>5844614</v>
      </c>
      <c r="X31" s="59">
        <v>-3035526</v>
      </c>
      <c r="Y31" s="60">
        <v>-51.94</v>
      </c>
      <c r="Z31" s="61">
        <v>5844614</v>
      </c>
    </row>
    <row r="32" spans="1:26" ht="12.75">
      <c r="A32" s="68" t="s">
        <v>50</v>
      </c>
      <c r="B32" s="21">
        <f>SUM(B28:B31)</f>
        <v>98601792</v>
      </c>
      <c r="C32" s="21">
        <f>SUM(C28:C31)</f>
        <v>102717496</v>
      </c>
      <c r="D32" s="103">
        <f aca="true" t="shared" si="5" ref="D32:Z32">SUM(D28:D31)</f>
        <v>175943928</v>
      </c>
      <c r="E32" s="104">
        <f t="shared" si="5"/>
        <v>214858216</v>
      </c>
      <c r="F32" s="104">
        <f t="shared" si="5"/>
        <v>12034496</v>
      </c>
      <c r="G32" s="104">
        <f t="shared" si="5"/>
        <v>18820354</v>
      </c>
      <c r="H32" s="104">
        <f t="shared" si="5"/>
        <v>9501305</v>
      </c>
      <c r="I32" s="104">
        <f t="shared" si="5"/>
        <v>40356155</v>
      </c>
      <c r="J32" s="104">
        <f t="shared" si="5"/>
        <v>12237489</v>
      </c>
      <c r="K32" s="104">
        <f t="shared" si="5"/>
        <v>17181304</v>
      </c>
      <c r="L32" s="104">
        <f t="shared" si="5"/>
        <v>9343380</v>
      </c>
      <c r="M32" s="104">
        <f t="shared" si="5"/>
        <v>38762173</v>
      </c>
      <c r="N32" s="104">
        <f t="shared" si="5"/>
        <v>3270756</v>
      </c>
      <c r="O32" s="104">
        <f t="shared" si="5"/>
        <v>9671935</v>
      </c>
      <c r="P32" s="104">
        <f t="shared" si="5"/>
        <v>10507683</v>
      </c>
      <c r="Q32" s="104">
        <f t="shared" si="5"/>
        <v>23450374</v>
      </c>
      <c r="R32" s="104">
        <f t="shared" si="5"/>
        <v>120000</v>
      </c>
      <c r="S32" s="104">
        <f t="shared" si="5"/>
        <v>0</v>
      </c>
      <c r="T32" s="104">
        <f t="shared" si="5"/>
        <v>0</v>
      </c>
      <c r="U32" s="104">
        <f t="shared" si="5"/>
        <v>120000</v>
      </c>
      <c r="V32" s="104">
        <f t="shared" si="5"/>
        <v>102688702</v>
      </c>
      <c r="W32" s="104">
        <f t="shared" si="5"/>
        <v>214858216</v>
      </c>
      <c r="X32" s="104">
        <f t="shared" si="5"/>
        <v>-112169514</v>
      </c>
      <c r="Y32" s="105">
        <f>+IF(W32&lt;&gt;0,(X32/W32)*100,0)</f>
        <v>-52.206294964303346</v>
      </c>
      <c r="Z32" s="106">
        <f t="shared" si="5"/>
        <v>214858216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168541125</v>
      </c>
      <c r="C35" s="18">
        <v>329324481</v>
      </c>
      <c r="D35" s="58">
        <v>307094</v>
      </c>
      <c r="E35" s="59">
        <v>164662486</v>
      </c>
      <c r="F35" s="59">
        <v>276286760</v>
      </c>
      <c r="G35" s="59">
        <v>-15798567</v>
      </c>
      <c r="H35" s="59">
        <v>-10504686</v>
      </c>
      <c r="I35" s="59">
        <v>249983507</v>
      </c>
      <c r="J35" s="59">
        <v>-40999088</v>
      </c>
      <c r="K35" s="59">
        <v>19184172</v>
      </c>
      <c r="L35" s="59">
        <v>27056747</v>
      </c>
      <c r="M35" s="59">
        <v>5241831</v>
      </c>
      <c r="N35" s="59">
        <v>-2121384</v>
      </c>
      <c r="O35" s="59">
        <v>-25137422</v>
      </c>
      <c r="P35" s="59">
        <v>88954950</v>
      </c>
      <c r="Q35" s="59">
        <v>61696144</v>
      </c>
      <c r="R35" s="59">
        <v>-8931033</v>
      </c>
      <c r="S35" s="59">
        <v>0</v>
      </c>
      <c r="T35" s="59">
        <v>0</v>
      </c>
      <c r="U35" s="59">
        <v>-8931033</v>
      </c>
      <c r="V35" s="59">
        <v>307990449</v>
      </c>
      <c r="W35" s="59">
        <v>164662486</v>
      </c>
      <c r="X35" s="59">
        <v>143327963</v>
      </c>
      <c r="Y35" s="60">
        <v>87.04</v>
      </c>
      <c r="Z35" s="61">
        <v>164662486</v>
      </c>
    </row>
    <row r="36" spans="1:26" ht="12.75">
      <c r="A36" s="57" t="s">
        <v>53</v>
      </c>
      <c r="B36" s="18">
        <v>1329198199</v>
      </c>
      <c r="C36" s="18">
        <v>1521180400</v>
      </c>
      <c r="D36" s="58">
        <v>180997928</v>
      </c>
      <c r="E36" s="59">
        <v>1534311149</v>
      </c>
      <c r="F36" s="59">
        <v>1353979595</v>
      </c>
      <c r="G36" s="59">
        <v>14925953</v>
      </c>
      <c r="H36" s="59">
        <v>9410220</v>
      </c>
      <c r="I36" s="59">
        <v>1378315768</v>
      </c>
      <c r="J36" s="59">
        <v>8298986</v>
      </c>
      <c r="K36" s="59">
        <v>12419906</v>
      </c>
      <c r="L36" s="59">
        <v>4116209</v>
      </c>
      <c r="M36" s="59">
        <v>24835101</v>
      </c>
      <c r="N36" s="59">
        <v>-6665841</v>
      </c>
      <c r="O36" s="59">
        <v>5019010</v>
      </c>
      <c r="P36" s="59">
        <v>5225562</v>
      </c>
      <c r="Q36" s="59">
        <v>3578731</v>
      </c>
      <c r="R36" s="59">
        <v>-4772073</v>
      </c>
      <c r="S36" s="59">
        <v>0</v>
      </c>
      <c r="T36" s="59">
        <v>0</v>
      </c>
      <c r="U36" s="59">
        <v>-4772073</v>
      </c>
      <c r="V36" s="59">
        <v>1401957527</v>
      </c>
      <c r="W36" s="59">
        <v>1534311149</v>
      </c>
      <c r="X36" s="59">
        <v>-132353622</v>
      </c>
      <c r="Y36" s="60">
        <v>-8.63</v>
      </c>
      <c r="Z36" s="61">
        <v>1534311149</v>
      </c>
    </row>
    <row r="37" spans="1:26" ht="12.75">
      <c r="A37" s="57" t="s">
        <v>54</v>
      </c>
      <c r="B37" s="18">
        <v>168727607</v>
      </c>
      <c r="C37" s="18">
        <v>227764953</v>
      </c>
      <c r="D37" s="58">
        <v>0</v>
      </c>
      <c r="E37" s="59">
        <v>134824325</v>
      </c>
      <c r="F37" s="59">
        <v>184473477</v>
      </c>
      <c r="G37" s="59">
        <v>-3004045</v>
      </c>
      <c r="H37" s="59">
        <v>-8783474</v>
      </c>
      <c r="I37" s="59">
        <v>172685958</v>
      </c>
      <c r="J37" s="59">
        <v>-10747418</v>
      </c>
      <c r="K37" s="59">
        <v>17292886</v>
      </c>
      <c r="L37" s="59">
        <v>-10103493</v>
      </c>
      <c r="M37" s="59">
        <v>-3558025</v>
      </c>
      <c r="N37" s="59">
        <v>13325753</v>
      </c>
      <c r="O37" s="59">
        <v>-19404222</v>
      </c>
      <c r="P37" s="59">
        <v>51948059</v>
      </c>
      <c r="Q37" s="59">
        <v>45869590</v>
      </c>
      <c r="R37" s="59">
        <v>-2867321</v>
      </c>
      <c r="S37" s="59">
        <v>0</v>
      </c>
      <c r="T37" s="59">
        <v>0</v>
      </c>
      <c r="U37" s="59">
        <v>-2867321</v>
      </c>
      <c r="V37" s="59">
        <v>212130202</v>
      </c>
      <c r="W37" s="59">
        <v>134824325</v>
      </c>
      <c r="X37" s="59">
        <v>77305877</v>
      </c>
      <c r="Y37" s="60">
        <v>57.34</v>
      </c>
      <c r="Z37" s="61">
        <v>134824325</v>
      </c>
    </row>
    <row r="38" spans="1:26" ht="12.75">
      <c r="A38" s="57" t="s">
        <v>55</v>
      </c>
      <c r="B38" s="18">
        <v>57415817</v>
      </c>
      <c r="C38" s="18">
        <v>60623929</v>
      </c>
      <c r="D38" s="58">
        <v>0</v>
      </c>
      <c r="E38" s="59">
        <v>66131400</v>
      </c>
      <c r="F38" s="59">
        <v>57415817</v>
      </c>
      <c r="G38" s="59">
        <v>0</v>
      </c>
      <c r="H38" s="59">
        <v>-1546208</v>
      </c>
      <c r="I38" s="59">
        <v>55869609</v>
      </c>
      <c r="J38" s="59">
        <v>-1268285</v>
      </c>
      <c r="K38" s="59">
        <v>-684299</v>
      </c>
      <c r="L38" s="59">
        <v>-621606</v>
      </c>
      <c r="M38" s="59">
        <v>-2574190</v>
      </c>
      <c r="N38" s="59">
        <v>-690155</v>
      </c>
      <c r="O38" s="59">
        <v>-689193</v>
      </c>
      <c r="P38" s="59">
        <v>-692473</v>
      </c>
      <c r="Q38" s="59">
        <v>-2071821</v>
      </c>
      <c r="R38" s="59">
        <v>-79421</v>
      </c>
      <c r="S38" s="59">
        <v>0</v>
      </c>
      <c r="T38" s="59">
        <v>0</v>
      </c>
      <c r="U38" s="59">
        <v>-79421</v>
      </c>
      <c r="V38" s="59">
        <v>51144177</v>
      </c>
      <c r="W38" s="59">
        <v>66131400</v>
      </c>
      <c r="X38" s="59">
        <v>-14987223</v>
      </c>
      <c r="Y38" s="60">
        <v>-22.66</v>
      </c>
      <c r="Z38" s="61">
        <v>66131400</v>
      </c>
    </row>
    <row r="39" spans="1:26" ht="12.75">
      <c r="A39" s="57" t="s">
        <v>56</v>
      </c>
      <c r="B39" s="18">
        <v>1211477756</v>
      </c>
      <c r="C39" s="18">
        <v>1412751607</v>
      </c>
      <c r="D39" s="58">
        <v>0</v>
      </c>
      <c r="E39" s="59">
        <v>1498017916</v>
      </c>
      <c r="F39" s="59">
        <v>1292902098</v>
      </c>
      <c r="G39" s="59">
        <v>0</v>
      </c>
      <c r="H39" s="59">
        <v>0</v>
      </c>
      <c r="I39" s="59">
        <v>1292902098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1292902098</v>
      </c>
      <c r="W39" s="59">
        <v>1498017916</v>
      </c>
      <c r="X39" s="59">
        <v>-205115818</v>
      </c>
      <c r="Y39" s="60">
        <v>-13.69</v>
      </c>
      <c r="Z39" s="61">
        <v>1498017916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115622604</v>
      </c>
      <c r="C42" s="18">
        <v>300544048</v>
      </c>
      <c r="D42" s="58">
        <v>198126759</v>
      </c>
      <c r="E42" s="59">
        <v>216214202</v>
      </c>
      <c r="F42" s="59">
        <v>109933320</v>
      </c>
      <c r="G42" s="59">
        <v>11917135</v>
      </c>
      <c r="H42" s="59">
        <v>-8336925</v>
      </c>
      <c r="I42" s="59">
        <v>113513530</v>
      </c>
      <c r="J42" s="59">
        <v>-12196476</v>
      </c>
      <c r="K42" s="59">
        <v>53695998</v>
      </c>
      <c r="L42" s="59">
        <v>37500084</v>
      </c>
      <c r="M42" s="59">
        <v>78999606</v>
      </c>
      <c r="N42" s="59">
        <v>4628497</v>
      </c>
      <c r="O42" s="59">
        <v>-6368167</v>
      </c>
      <c r="P42" s="59">
        <v>118531051</v>
      </c>
      <c r="Q42" s="59">
        <v>116791381</v>
      </c>
      <c r="R42" s="59">
        <v>-11744787</v>
      </c>
      <c r="S42" s="59">
        <v>0</v>
      </c>
      <c r="T42" s="59">
        <v>0</v>
      </c>
      <c r="U42" s="59">
        <v>-11744787</v>
      </c>
      <c r="V42" s="59">
        <v>297559730</v>
      </c>
      <c r="W42" s="59">
        <v>216214202</v>
      </c>
      <c r="X42" s="59">
        <v>81345528</v>
      </c>
      <c r="Y42" s="60">
        <v>37.62</v>
      </c>
      <c r="Z42" s="61">
        <v>216214202</v>
      </c>
    </row>
    <row r="43" spans="1:26" ht="12.75">
      <c r="A43" s="57" t="s">
        <v>59</v>
      </c>
      <c r="B43" s="18">
        <v>-110782578</v>
      </c>
      <c r="C43" s="18">
        <v>-119158629</v>
      </c>
      <c r="D43" s="58">
        <v>-180847329</v>
      </c>
      <c r="E43" s="59">
        <v>-214981617</v>
      </c>
      <c r="F43" s="59">
        <v>-14926737</v>
      </c>
      <c r="G43" s="59">
        <v>-21399436</v>
      </c>
      <c r="H43" s="59">
        <v>-8294009</v>
      </c>
      <c r="I43" s="59">
        <v>-44620182</v>
      </c>
      <c r="J43" s="59">
        <v>-16567552</v>
      </c>
      <c r="K43" s="59">
        <v>-19941812</v>
      </c>
      <c r="L43" s="59">
        <v>-10769455</v>
      </c>
      <c r="M43" s="59">
        <v>-47278819</v>
      </c>
      <c r="N43" s="59">
        <v>-3529758</v>
      </c>
      <c r="O43" s="59">
        <v>-11360444</v>
      </c>
      <c r="P43" s="59">
        <v>-12052029</v>
      </c>
      <c r="Q43" s="59">
        <v>-26942231</v>
      </c>
      <c r="R43" s="59">
        <v>-138000</v>
      </c>
      <c r="S43" s="59">
        <v>0</v>
      </c>
      <c r="T43" s="59">
        <v>0</v>
      </c>
      <c r="U43" s="59">
        <v>-138000</v>
      </c>
      <c r="V43" s="59">
        <v>-118979232</v>
      </c>
      <c r="W43" s="59">
        <v>-214981617</v>
      </c>
      <c r="X43" s="59">
        <v>96002385</v>
      </c>
      <c r="Y43" s="60">
        <v>-44.66</v>
      </c>
      <c r="Z43" s="61">
        <v>-214981617</v>
      </c>
    </row>
    <row r="44" spans="1:26" ht="12.75">
      <c r="A44" s="57" t="s">
        <v>60</v>
      </c>
      <c r="B44" s="18">
        <v>391170</v>
      </c>
      <c r="C44" s="18">
        <v>81314</v>
      </c>
      <c r="D44" s="58">
        <v>-4350865</v>
      </c>
      <c r="E44" s="59">
        <v>4713557</v>
      </c>
      <c r="F44" s="59">
        <v>4309351</v>
      </c>
      <c r="G44" s="59">
        <v>-4252188</v>
      </c>
      <c r="H44" s="59">
        <v>-20380</v>
      </c>
      <c r="I44" s="59">
        <v>36783</v>
      </c>
      <c r="J44" s="59">
        <v>52252</v>
      </c>
      <c r="K44" s="59">
        <v>8965</v>
      </c>
      <c r="L44" s="59">
        <v>-63587</v>
      </c>
      <c r="M44" s="59">
        <v>-2370</v>
      </c>
      <c r="N44" s="59">
        <v>-22737</v>
      </c>
      <c r="O44" s="59">
        <v>34453</v>
      </c>
      <c r="P44" s="59">
        <v>-3034</v>
      </c>
      <c r="Q44" s="59">
        <v>8682</v>
      </c>
      <c r="R44" s="59">
        <v>-35945</v>
      </c>
      <c r="S44" s="59">
        <v>-7150</v>
      </c>
      <c r="T44" s="59">
        <v>0</v>
      </c>
      <c r="U44" s="59">
        <v>-43095</v>
      </c>
      <c r="V44" s="59">
        <v>0</v>
      </c>
      <c r="W44" s="59">
        <v>362692</v>
      </c>
      <c r="X44" s="59">
        <v>-362692</v>
      </c>
      <c r="Y44" s="60">
        <v>-100</v>
      </c>
      <c r="Z44" s="61">
        <v>4713557</v>
      </c>
    </row>
    <row r="45" spans="1:26" ht="12.75">
      <c r="A45" s="68" t="s">
        <v>61</v>
      </c>
      <c r="B45" s="21">
        <v>16132629</v>
      </c>
      <c r="C45" s="21">
        <v>184866827</v>
      </c>
      <c r="D45" s="103">
        <v>12928565</v>
      </c>
      <c r="E45" s="104">
        <v>15347752</v>
      </c>
      <c r="F45" s="104">
        <v>101485691</v>
      </c>
      <c r="G45" s="104">
        <f>+F45+G42+G43+G44+G83</f>
        <v>87751202</v>
      </c>
      <c r="H45" s="104">
        <f>+G45+H42+H43+H44+H83</f>
        <v>71099888</v>
      </c>
      <c r="I45" s="104">
        <f>+H45</f>
        <v>71099888</v>
      </c>
      <c r="J45" s="104">
        <f>+H45+J42+J43+J44+J83</f>
        <v>42388112</v>
      </c>
      <c r="K45" s="104">
        <f>+J45+K42+K43+K44+K83</f>
        <v>76151263</v>
      </c>
      <c r="L45" s="104">
        <f>+K45+L42+L43+L44+L83</f>
        <v>102818305</v>
      </c>
      <c r="M45" s="104">
        <f>+L45</f>
        <v>102818305</v>
      </c>
      <c r="N45" s="104">
        <f>+L45+N42+N43+N44+N83</f>
        <v>103894307</v>
      </c>
      <c r="O45" s="104">
        <f>+N45+O42+O43+O44+O83</f>
        <v>86200149</v>
      </c>
      <c r="P45" s="104">
        <f>+O45+P42+P43+P44+P83</f>
        <v>192676137</v>
      </c>
      <c r="Q45" s="104">
        <f>+P45</f>
        <v>192676137</v>
      </c>
      <c r="R45" s="104">
        <f>+P45+R42+R43+R44+R83</f>
        <v>180757405</v>
      </c>
      <c r="S45" s="104">
        <f>+R45+S42+S43+S44+S83</f>
        <v>180750255</v>
      </c>
      <c r="T45" s="104">
        <f>+S45+T42+T43+T44+T83</f>
        <v>180750255</v>
      </c>
      <c r="U45" s="104">
        <f>+T45</f>
        <v>180750255</v>
      </c>
      <c r="V45" s="104">
        <f>+U45</f>
        <v>180750255</v>
      </c>
      <c r="W45" s="104">
        <f>+W83+W42+W43+W44</f>
        <v>10996887</v>
      </c>
      <c r="X45" s="104">
        <f>+V45-W45</f>
        <v>169753368</v>
      </c>
      <c r="Y45" s="105">
        <f>+IF(W45&lt;&gt;0,+(X45/W45)*100,0)</f>
        <v>1543.649289112455</v>
      </c>
      <c r="Z45" s="106">
        <v>15347752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81.6874641768696</v>
      </c>
      <c r="C59" s="9">
        <f t="shared" si="7"/>
        <v>83.40217034331742</v>
      </c>
      <c r="D59" s="2">
        <f t="shared" si="7"/>
        <v>63.60431374262059</v>
      </c>
      <c r="E59" s="10">
        <f t="shared" si="7"/>
        <v>67.14857963313611</v>
      </c>
      <c r="F59" s="10">
        <f t="shared" si="7"/>
        <v>3.6871372445754447</v>
      </c>
      <c r="G59" s="10">
        <f t="shared" si="7"/>
        <v>392.51282715535285</v>
      </c>
      <c r="H59" s="10">
        <f t="shared" si="7"/>
        <v>-730.9639608473576</v>
      </c>
      <c r="I59" s="10">
        <f t="shared" si="7"/>
        <v>42.66963442830174</v>
      </c>
      <c r="J59" s="10">
        <f t="shared" si="7"/>
        <v>156.98475357452847</v>
      </c>
      <c r="K59" s="10">
        <f t="shared" si="7"/>
        <v>118.44035817993375</v>
      </c>
      <c r="L59" s="10">
        <f t="shared" si="7"/>
        <v>121.58298522704636</v>
      </c>
      <c r="M59" s="10">
        <f t="shared" si="7"/>
        <v>132.35686100768376</v>
      </c>
      <c r="N59" s="10">
        <f t="shared" si="7"/>
        <v>134.73576083911453</v>
      </c>
      <c r="O59" s="10">
        <f t="shared" si="7"/>
        <v>108.93150314936166</v>
      </c>
      <c r="P59" s="10">
        <f t="shared" si="7"/>
        <v>369.1591217443194</v>
      </c>
      <c r="Q59" s="10">
        <f t="shared" si="7"/>
        <v>200.54389257788822</v>
      </c>
      <c r="R59" s="10">
        <f t="shared" si="7"/>
        <v>97.69820365199773</v>
      </c>
      <c r="S59" s="10">
        <f t="shared" si="7"/>
        <v>0</v>
      </c>
      <c r="T59" s="10">
        <f t="shared" si="7"/>
        <v>0</v>
      </c>
      <c r="U59" s="10">
        <f t="shared" si="7"/>
        <v>97.69820365199773</v>
      </c>
      <c r="V59" s="10">
        <f t="shared" si="7"/>
        <v>80.89585762338606</v>
      </c>
      <c r="W59" s="10">
        <f t="shared" si="7"/>
        <v>67.14857963313611</v>
      </c>
      <c r="X59" s="10">
        <f t="shared" si="7"/>
        <v>0</v>
      </c>
      <c r="Y59" s="10">
        <f t="shared" si="7"/>
        <v>0</v>
      </c>
      <c r="Z59" s="11">
        <f t="shared" si="7"/>
        <v>67.14857963313611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101.54858906581885</v>
      </c>
      <c r="C61" s="12">
        <f t="shared" si="7"/>
        <v>104.05424222011462</v>
      </c>
      <c r="D61" s="3">
        <f t="shared" si="7"/>
        <v>100.96515621039535</v>
      </c>
      <c r="E61" s="13">
        <f t="shared" si="7"/>
        <v>95.77573390368211</v>
      </c>
      <c r="F61" s="13">
        <f t="shared" si="7"/>
        <v>96.4437365066924</v>
      </c>
      <c r="G61" s="13">
        <f t="shared" si="7"/>
        <v>153.56971421251694</v>
      </c>
      <c r="H61" s="13">
        <f t="shared" si="7"/>
        <v>42.78703851267274</v>
      </c>
      <c r="I61" s="13">
        <f t="shared" si="7"/>
        <v>82.88314753251267</v>
      </c>
      <c r="J61" s="13">
        <f t="shared" si="7"/>
        <v>107.94983571607293</v>
      </c>
      <c r="K61" s="13">
        <f t="shared" si="7"/>
        <v>76.24824903289907</v>
      </c>
      <c r="L61" s="13">
        <f t="shared" si="7"/>
        <v>127.65389977522443</v>
      </c>
      <c r="M61" s="13">
        <f t="shared" si="7"/>
        <v>99.64988539936469</v>
      </c>
      <c r="N61" s="13">
        <f t="shared" si="7"/>
        <v>111.9934445005158</v>
      </c>
      <c r="O61" s="13">
        <f t="shared" si="7"/>
        <v>125.10021828810329</v>
      </c>
      <c r="P61" s="13">
        <f t="shared" si="7"/>
        <v>127.97210765747411</v>
      </c>
      <c r="Q61" s="13">
        <f t="shared" si="7"/>
        <v>122.40445609375014</v>
      </c>
      <c r="R61" s="13">
        <f t="shared" si="7"/>
        <v>106.87534329853233</v>
      </c>
      <c r="S61" s="13">
        <f t="shared" si="7"/>
        <v>0</v>
      </c>
      <c r="T61" s="13">
        <f t="shared" si="7"/>
        <v>0</v>
      </c>
      <c r="U61" s="13">
        <f t="shared" si="7"/>
        <v>106.87534329853233</v>
      </c>
      <c r="V61" s="13">
        <f t="shared" si="7"/>
        <v>100.1427220621069</v>
      </c>
      <c r="W61" s="13">
        <f t="shared" si="7"/>
        <v>95.77573390368211</v>
      </c>
      <c r="X61" s="13">
        <f t="shared" si="7"/>
        <v>0</v>
      </c>
      <c r="Y61" s="13">
        <f t="shared" si="7"/>
        <v>0</v>
      </c>
      <c r="Z61" s="14">
        <f t="shared" si="7"/>
        <v>95.77573390368211</v>
      </c>
    </row>
    <row r="62" spans="1:26" ht="12.75">
      <c r="A62" s="38" t="s">
        <v>67</v>
      </c>
      <c r="B62" s="12">
        <f t="shared" si="7"/>
        <v>113.1237284092832</v>
      </c>
      <c r="C62" s="12">
        <f t="shared" si="7"/>
        <v>114.27344251871338</v>
      </c>
      <c r="D62" s="3">
        <f t="shared" si="7"/>
        <v>101.304247636049</v>
      </c>
      <c r="E62" s="13">
        <f t="shared" si="7"/>
        <v>103.40588952058458</v>
      </c>
      <c r="F62" s="13">
        <f t="shared" si="7"/>
        <v>134.34535022287008</v>
      </c>
      <c r="G62" s="13">
        <f t="shared" si="7"/>
        <v>118.70592871841833</v>
      </c>
      <c r="H62" s="13">
        <f t="shared" si="7"/>
        <v>96.07679583403792</v>
      </c>
      <c r="I62" s="13">
        <f t="shared" si="7"/>
        <v>114.6724246278524</v>
      </c>
      <c r="J62" s="13">
        <f t="shared" si="7"/>
        <v>88.08635992794214</v>
      </c>
      <c r="K62" s="13">
        <f t="shared" si="7"/>
        <v>104.319741016234</v>
      </c>
      <c r="L62" s="13">
        <f t="shared" si="7"/>
        <v>106.35595040815073</v>
      </c>
      <c r="M62" s="13">
        <f t="shared" si="7"/>
        <v>99.23154024984684</v>
      </c>
      <c r="N62" s="13">
        <f t="shared" si="7"/>
        <v>78.57160399609594</v>
      </c>
      <c r="O62" s="13">
        <f t="shared" si="7"/>
        <v>131.45748043799657</v>
      </c>
      <c r="P62" s="13">
        <f t="shared" si="7"/>
        <v>145.65275647219903</v>
      </c>
      <c r="Q62" s="13">
        <f t="shared" si="7"/>
        <v>115.73499164254073</v>
      </c>
      <c r="R62" s="13">
        <f t="shared" si="7"/>
        <v>83.50216371734524</v>
      </c>
      <c r="S62" s="13">
        <f t="shared" si="7"/>
        <v>0</v>
      </c>
      <c r="T62" s="13">
        <f t="shared" si="7"/>
        <v>0</v>
      </c>
      <c r="U62" s="13">
        <f t="shared" si="7"/>
        <v>83.50216371734524</v>
      </c>
      <c r="V62" s="13">
        <f t="shared" si="7"/>
        <v>106.72806611537</v>
      </c>
      <c r="W62" s="13">
        <f t="shared" si="7"/>
        <v>103.40588952058458</v>
      </c>
      <c r="X62" s="13">
        <f t="shared" si="7"/>
        <v>0</v>
      </c>
      <c r="Y62" s="13">
        <f t="shared" si="7"/>
        <v>0</v>
      </c>
      <c r="Z62" s="14">
        <f t="shared" si="7"/>
        <v>103.40588952058458</v>
      </c>
    </row>
    <row r="63" spans="1:26" ht="12.75">
      <c r="A63" s="38" t="s">
        <v>68</v>
      </c>
      <c r="B63" s="12">
        <f t="shared" si="7"/>
        <v>102.45667618231697</v>
      </c>
      <c r="C63" s="12">
        <f t="shared" si="7"/>
        <v>88.271820382391</v>
      </c>
      <c r="D63" s="3">
        <f t="shared" si="7"/>
        <v>104.18821713794999</v>
      </c>
      <c r="E63" s="13">
        <f t="shared" si="7"/>
        <v>93.76940715116298</v>
      </c>
      <c r="F63" s="13">
        <f t="shared" si="7"/>
        <v>67.9782622050944</v>
      </c>
      <c r="G63" s="13">
        <f t="shared" si="7"/>
        <v>133.26210006355944</v>
      </c>
      <c r="H63" s="13">
        <f t="shared" si="7"/>
        <v>63.33866865894188</v>
      </c>
      <c r="I63" s="13">
        <f t="shared" si="7"/>
        <v>82.12290741777943</v>
      </c>
      <c r="J63" s="13">
        <f t="shared" si="7"/>
        <v>81.07928510659791</v>
      </c>
      <c r="K63" s="13">
        <f t="shared" si="7"/>
        <v>74.71535389042492</v>
      </c>
      <c r="L63" s="13">
        <f t="shared" si="7"/>
        <v>78.87203290890176</v>
      </c>
      <c r="M63" s="13">
        <f t="shared" si="7"/>
        <v>78.28364324846608</v>
      </c>
      <c r="N63" s="13">
        <f t="shared" si="7"/>
        <v>78.34579577987488</v>
      </c>
      <c r="O63" s="13">
        <f t="shared" si="7"/>
        <v>96.09552328986813</v>
      </c>
      <c r="P63" s="13">
        <f t="shared" si="7"/>
        <v>113.82339360548117</v>
      </c>
      <c r="Q63" s="13">
        <f t="shared" si="7"/>
        <v>95.61395983177972</v>
      </c>
      <c r="R63" s="13">
        <f t="shared" si="7"/>
        <v>62.36991300504424</v>
      </c>
      <c r="S63" s="13">
        <f t="shared" si="7"/>
        <v>0</v>
      </c>
      <c r="T63" s="13">
        <f t="shared" si="7"/>
        <v>0</v>
      </c>
      <c r="U63" s="13">
        <f t="shared" si="7"/>
        <v>62.36991300504424</v>
      </c>
      <c r="V63" s="13">
        <f t="shared" si="7"/>
        <v>82.99610792529059</v>
      </c>
      <c r="W63" s="13">
        <f t="shared" si="7"/>
        <v>93.76940715116298</v>
      </c>
      <c r="X63" s="13">
        <f t="shared" si="7"/>
        <v>0</v>
      </c>
      <c r="Y63" s="13">
        <f t="shared" si="7"/>
        <v>0</v>
      </c>
      <c r="Z63" s="14">
        <f t="shared" si="7"/>
        <v>93.76940715116298</v>
      </c>
    </row>
    <row r="64" spans="1:26" ht="12.75">
      <c r="A64" s="38" t="s">
        <v>69</v>
      </c>
      <c r="B64" s="12">
        <f t="shared" si="7"/>
        <v>98.96219709972965</v>
      </c>
      <c r="C64" s="12">
        <f t="shared" si="7"/>
        <v>95.80559863500483</v>
      </c>
      <c r="D64" s="3">
        <f t="shared" si="7"/>
        <v>105</v>
      </c>
      <c r="E64" s="13">
        <f t="shared" si="7"/>
        <v>105</v>
      </c>
      <c r="F64" s="13">
        <f t="shared" si="7"/>
        <v>86.01788547121338</v>
      </c>
      <c r="G64" s="13">
        <f t="shared" si="7"/>
        <v>94.36682063914289</v>
      </c>
      <c r="H64" s="13">
        <f t="shared" si="7"/>
        <v>92.39414161051103</v>
      </c>
      <c r="I64" s="13">
        <f t="shared" si="7"/>
        <v>90.97093047561337</v>
      </c>
      <c r="J64" s="13">
        <f t="shared" si="7"/>
        <v>94.0298711264894</v>
      </c>
      <c r="K64" s="13">
        <f t="shared" si="7"/>
        <v>70.4537276936619</v>
      </c>
      <c r="L64" s="13">
        <f t="shared" si="7"/>
        <v>86.34444718771282</v>
      </c>
      <c r="M64" s="13">
        <f t="shared" si="7"/>
        <v>83.20504951170307</v>
      </c>
      <c r="N64" s="13">
        <f t="shared" si="7"/>
        <v>80.77829534178854</v>
      </c>
      <c r="O64" s="13">
        <f t="shared" si="7"/>
        <v>122.2167039940784</v>
      </c>
      <c r="P64" s="13">
        <f t="shared" si="7"/>
        <v>110.72362995291051</v>
      </c>
      <c r="Q64" s="13">
        <f t="shared" si="7"/>
        <v>104.52155644734074</v>
      </c>
      <c r="R64" s="13">
        <f t="shared" si="7"/>
        <v>70.57723470774066</v>
      </c>
      <c r="S64" s="13">
        <f t="shared" si="7"/>
        <v>0</v>
      </c>
      <c r="T64" s="13">
        <f t="shared" si="7"/>
        <v>0</v>
      </c>
      <c r="U64" s="13">
        <f t="shared" si="7"/>
        <v>70.57723470774066</v>
      </c>
      <c r="V64" s="13">
        <f t="shared" si="7"/>
        <v>90.60222211573422</v>
      </c>
      <c r="W64" s="13">
        <f t="shared" si="7"/>
        <v>105</v>
      </c>
      <c r="X64" s="13">
        <f t="shared" si="7"/>
        <v>0</v>
      </c>
      <c r="Y64" s="13">
        <f t="shared" si="7"/>
        <v>0</v>
      </c>
      <c r="Z64" s="14">
        <f t="shared" si="7"/>
        <v>105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45.8535048518278</v>
      </c>
      <c r="C66" s="15">
        <f t="shared" si="7"/>
        <v>46.59373449103864</v>
      </c>
      <c r="D66" s="4">
        <f t="shared" si="7"/>
        <v>45.714285714285715</v>
      </c>
      <c r="E66" s="16">
        <f t="shared" si="7"/>
        <v>45.714285714285715</v>
      </c>
      <c r="F66" s="16">
        <f t="shared" si="7"/>
        <v>40.28874907763409</v>
      </c>
      <c r="G66" s="16">
        <f t="shared" si="7"/>
        <v>89.48818782831839</v>
      </c>
      <c r="H66" s="16">
        <f t="shared" si="7"/>
        <v>49.240034121806715</v>
      </c>
      <c r="I66" s="16">
        <f t="shared" si="7"/>
        <v>57.9813106099628</v>
      </c>
      <c r="J66" s="16">
        <f t="shared" si="7"/>
        <v>32.99959364276684</v>
      </c>
      <c r="K66" s="16">
        <f t="shared" si="7"/>
        <v>18.989108352527907</v>
      </c>
      <c r="L66" s="16">
        <f t="shared" si="7"/>
        <v>43.52413768435611</v>
      </c>
      <c r="M66" s="16">
        <f t="shared" si="7"/>
        <v>31.92407471227264</v>
      </c>
      <c r="N66" s="16">
        <f t="shared" si="7"/>
        <v>42.16088971517612</v>
      </c>
      <c r="O66" s="16">
        <f t="shared" si="7"/>
        <v>56.65050691447403</v>
      </c>
      <c r="P66" s="16">
        <f t="shared" si="7"/>
        <v>35.323169000899874</v>
      </c>
      <c r="Q66" s="16">
        <f t="shared" si="7"/>
        <v>44.44630255519567</v>
      </c>
      <c r="R66" s="16">
        <f t="shared" si="7"/>
        <v>75.95312227648834</v>
      </c>
      <c r="S66" s="16">
        <f t="shared" si="7"/>
        <v>0</v>
      </c>
      <c r="T66" s="16">
        <f t="shared" si="7"/>
        <v>0</v>
      </c>
      <c r="U66" s="16">
        <f t="shared" si="7"/>
        <v>75.95312227648834</v>
      </c>
      <c r="V66" s="16">
        <f t="shared" si="7"/>
        <v>46.54627266388851</v>
      </c>
      <c r="W66" s="16">
        <f t="shared" si="7"/>
        <v>45.714285714285715</v>
      </c>
      <c r="X66" s="16">
        <f t="shared" si="7"/>
        <v>0</v>
      </c>
      <c r="Y66" s="16">
        <f t="shared" si="7"/>
        <v>0</v>
      </c>
      <c r="Z66" s="17">
        <f t="shared" si="7"/>
        <v>45.714285714285715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44477199</v>
      </c>
      <c r="C68" s="18">
        <v>43198419</v>
      </c>
      <c r="D68" s="19">
        <v>47524764</v>
      </c>
      <c r="E68" s="20">
        <v>47524764</v>
      </c>
      <c r="F68" s="20">
        <v>27494420</v>
      </c>
      <c r="G68" s="20">
        <v>1868302</v>
      </c>
      <c r="H68" s="20">
        <v>-540551</v>
      </c>
      <c r="I68" s="20">
        <v>28822171</v>
      </c>
      <c r="J68" s="20">
        <v>2028869</v>
      </c>
      <c r="K68" s="20">
        <v>2024234</v>
      </c>
      <c r="L68" s="20">
        <v>2023089</v>
      </c>
      <c r="M68" s="20">
        <v>6076192</v>
      </c>
      <c r="N68" s="20">
        <v>2023943</v>
      </c>
      <c r="O68" s="20">
        <v>2265856</v>
      </c>
      <c r="P68" s="20">
        <v>2021006</v>
      </c>
      <c r="Q68" s="20">
        <v>6310805</v>
      </c>
      <c r="R68" s="20">
        <v>2023550</v>
      </c>
      <c r="S68" s="20">
        <v>0</v>
      </c>
      <c r="T68" s="20">
        <v>0</v>
      </c>
      <c r="U68" s="20">
        <v>2023550</v>
      </c>
      <c r="V68" s="20">
        <v>43232718</v>
      </c>
      <c r="W68" s="20">
        <v>47524764</v>
      </c>
      <c r="X68" s="20">
        <v>0</v>
      </c>
      <c r="Y68" s="19">
        <v>0</v>
      </c>
      <c r="Z68" s="22">
        <v>47524764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103041022</v>
      </c>
      <c r="C70" s="18">
        <v>93304588</v>
      </c>
      <c r="D70" s="19">
        <v>103665188</v>
      </c>
      <c r="E70" s="20">
        <v>113665188</v>
      </c>
      <c r="F70" s="20">
        <v>13526613</v>
      </c>
      <c r="G70" s="20">
        <v>5933080</v>
      </c>
      <c r="H70" s="20">
        <v>15034324</v>
      </c>
      <c r="I70" s="20">
        <v>34494017</v>
      </c>
      <c r="J70" s="20">
        <v>6678377</v>
      </c>
      <c r="K70" s="20">
        <v>10721218</v>
      </c>
      <c r="L70" s="20">
        <v>6979851</v>
      </c>
      <c r="M70" s="20">
        <v>24379446</v>
      </c>
      <c r="N70" s="20">
        <v>7218977</v>
      </c>
      <c r="O70" s="20">
        <v>8649120</v>
      </c>
      <c r="P70" s="20">
        <v>9311086</v>
      </c>
      <c r="Q70" s="20">
        <v>25179183</v>
      </c>
      <c r="R70" s="20">
        <v>6956409</v>
      </c>
      <c r="S70" s="20">
        <v>0</v>
      </c>
      <c r="T70" s="20">
        <v>0</v>
      </c>
      <c r="U70" s="20">
        <v>6956409</v>
      </c>
      <c r="V70" s="20">
        <v>91009055</v>
      </c>
      <c r="W70" s="20">
        <v>113665188</v>
      </c>
      <c r="X70" s="20">
        <v>0</v>
      </c>
      <c r="Y70" s="19">
        <v>0</v>
      </c>
      <c r="Z70" s="22">
        <v>113665188</v>
      </c>
    </row>
    <row r="71" spans="1:26" ht="12.75" hidden="1">
      <c r="A71" s="38" t="s">
        <v>67</v>
      </c>
      <c r="B71" s="18">
        <v>20773685</v>
      </c>
      <c r="C71" s="18">
        <v>19092605</v>
      </c>
      <c r="D71" s="19">
        <v>25876911</v>
      </c>
      <c r="E71" s="20">
        <v>25876911</v>
      </c>
      <c r="F71" s="20">
        <v>1387131</v>
      </c>
      <c r="G71" s="20">
        <v>1740646</v>
      </c>
      <c r="H71" s="20">
        <v>1845048</v>
      </c>
      <c r="I71" s="20">
        <v>4972825</v>
      </c>
      <c r="J71" s="20">
        <v>2191572</v>
      </c>
      <c r="K71" s="20">
        <v>2062832</v>
      </c>
      <c r="L71" s="20">
        <v>1955160</v>
      </c>
      <c r="M71" s="20">
        <v>6209564</v>
      </c>
      <c r="N71" s="20">
        <v>2198746</v>
      </c>
      <c r="O71" s="20">
        <v>2079925</v>
      </c>
      <c r="P71" s="20">
        <v>1638199</v>
      </c>
      <c r="Q71" s="20">
        <v>5916870</v>
      </c>
      <c r="R71" s="20">
        <v>1991249</v>
      </c>
      <c r="S71" s="20">
        <v>0</v>
      </c>
      <c r="T71" s="20">
        <v>0</v>
      </c>
      <c r="U71" s="20">
        <v>1991249</v>
      </c>
      <c r="V71" s="20">
        <v>19090508</v>
      </c>
      <c r="W71" s="20">
        <v>25876911</v>
      </c>
      <c r="X71" s="20">
        <v>0</v>
      </c>
      <c r="Y71" s="19">
        <v>0</v>
      </c>
      <c r="Z71" s="22">
        <v>25876911</v>
      </c>
    </row>
    <row r="72" spans="1:26" ht="12.75" hidden="1">
      <c r="A72" s="38" t="s">
        <v>68</v>
      </c>
      <c r="B72" s="18">
        <v>11035154</v>
      </c>
      <c r="C72" s="18">
        <v>11552364</v>
      </c>
      <c r="D72" s="19">
        <v>11938254</v>
      </c>
      <c r="E72" s="20">
        <v>11938254</v>
      </c>
      <c r="F72" s="20">
        <v>1204538</v>
      </c>
      <c r="G72" s="20">
        <v>799252</v>
      </c>
      <c r="H72" s="20">
        <v>1268901</v>
      </c>
      <c r="I72" s="20">
        <v>3272691</v>
      </c>
      <c r="J72" s="20">
        <v>1267098</v>
      </c>
      <c r="K72" s="20">
        <v>1179447</v>
      </c>
      <c r="L72" s="20">
        <v>1132338</v>
      </c>
      <c r="M72" s="20">
        <v>3578883</v>
      </c>
      <c r="N72" s="20">
        <v>1178875</v>
      </c>
      <c r="O72" s="20">
        <v>1244597</v>
      </c>
      <c r="P72" s="20">
        <v>1085023</v>
      </c>
      <c r="Q72" s="20">
        <v>3508495</v>
      </c>
      <c r="R72" s="20">
        <v>1190069</v>
      </c>
      <c r="S72" s="20">
        <v>0</v>
      </c>
      <c r="T72" s="20">
        <v>0</v>
      </c>
      <c r="U72" s="20">
        <v>1190069</v>
      </c>
      <c r="V72" s="20">
        <v>11550138</v>
      </c>
      <c r="W72" s="20">
        <v>11938254</v>
      </c>
      <c r="X72" s="20">
        <v>0</v>
      </c>
      <c r="Y72" s="19">
        <v>0</v>
      </c>
      <c r="Z72" s="22">
        <v>11938254</v>
      </c>
    </row>
    <row r="73" spans="1:26" ht="12.75" hidden="1">
      <c r="A73" s="38" t="s">
        <v>69</v>
      </c>
      <c r="B73" s="18">
        <v>8282883</v>
      </c>
      <c r="C73" s="18">
        <v>7388158</v>
      </c>
      <c r="D73" s="19">
        <v>10000000</v>
      </c>
      <c r="E73" s="20">
        <v>10000000</v>
      </c>
      <c r="F73" s="20">
        <v>712310</v>
      </c>
      <c r="G73" s="20">
        <v>731949</v>
      </c>
      <c r="H73" s="20">
        <v>732488</v>
      </c>
      <c r="I73" s="20">
        <v>2176747</v>
      </c>
      <c r="J73" s="20">
        <v>732346</v>
      </c>
      <c r="K73" s="20">
        <v>803191</v>
      </c>
      <c r="L73" s="20">
        <v>737158</v>
      </c>
      <c r="M73" s="20">
        <v>2272695</v>
      </c>
      <c r="N73" s="20">
        <v>738717</v>
      </c>
      <c r="O73" s="20">
        <v>734938</v>
      </c>
      <c r="P73" s="20">
        <v>731161</v>
      </c>
      <c r="Q73" s="20">
        <v>2204816</v>
      </c>
      <c r="R73" s="20">
        <v>733116</v>
      </c>
      <c r="S73" s="20">
        <v>0</v>
      </c>
      <c r="T73" s="20">
        <v>0</v>
      </c>
      <c r="U73" s="20">
        <v>733116</v>
      </c>
      <c r="V73" s="20">
        <v>7387374</v>
      </c>
      <c r="W73" s="20">
        <v>10000000</v>
      </c>
      <c r="X73" s="20">
        <v>0</v>
      </c>
      <c r="Y73" s="19">
        <v>0</v>
      </c>
      <c r="Z73" s="22">
        <v>10000000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6189420</v>
      </c>
      <c r="C75" s="27">
        <v>6506319</v>
      </c>
      <c r="D75" s="28">
        <v>7000000</v>
      </c>
      <c r="E75" s="29">
        <v>7000000</v>
      </c>
      <c r="F75" s="29">
        <v>514980</v>
      </c>
      <c r="G75" s="29">
        <v>480098</v>
      </c>
      <c r="H75" s="29">
        <v>688123</v>
      </c>
      <c r="I75" s="29">
        <v>1683201</v>
      </c>
      <c r="J75" s="29">
        <v>708736</v>
      </c>
      <c r="K75" s="29">
        <v>735885</v>
      </c>
      <c r="L75" s="29">
        <v>754857</v>
      </c>
      <c r="M75" s="29">
        <v>2199478</v>
      </c>
      <c r="N75" s="29">
        <v>747655</v>
      </c>
      <c r="O75" s="29">
        <v>635117</v>
      </c>
      <c r="P75" s="29">
        <v>662316</v>
      </c>
      <c r="Q75" s="29">
        <v>2045088</v>
      </c>
      <c r="R75" s="29">
        <v>585182</v>
      </c>
      <c r="S75" s="29">
        <v>0</v>
      </c>
      <c r="T75" s="29">
        <v>0</v>
      </c>
      <c r="U75" s="29">
        <v>585182</v>
      </c>
      <c r="V75" s="29">
        <v>6512949</v>
      </c>
      <c r="W75" s="29">
        <v>7000000</v>
      </c>
      <c r="X75" s="29">
        <v>0</v>
      </c>
      <c r="Y75" s="28">
        <v>0</v>
      </c>
      <c r="Z75" s="30">
        <v>7000000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36332296</v>
      </c>
      <c r="C77" s="18">
        <v>36028419</v>
      </c>
      <c r="D77" s="19">
        <v>30227800</v>
      </c>
      <c r="E77" s="20">
        <v>31912204</v>
      </c>
      <c r="F77" s="20">
        <v>1013757</v>
      </c>
      <c r="G77" s="20">
        <v>7333325</v>
      </c>
      <c r="H77" s="20">
        <v>3951233</v>
      </c>
      <c r="I77" s="20">
        <v>12298315</v>
      </c>
      <c r="J77" s="20">
        <v>3185015</v>
      </c>
      <c r="K77" s="20">
        <v>2397510</v>
      </c>
      <c r="L77" s="20">
        <v>2459732</v>
      </c>
      <c r="M77" s="20">
        <v>8042257</v>
      </c>
      <c r="N77" s="20">
        <v>2726975</v>
      </c>
      <c r="O77" s="20">
        <v>2468231</v>
      </c>
      <c r="P77" s="20">
        <v>7460728</v>
      </c>
      <c r="Q77" s="20">
        <v>12655934</v>
      </c>
      <c r="R77" s="20">
        <v>1976972</v>
      </c>
      <c r="S77" s="20">
        <v>0</v>
      </c>
      <c r="T77" s="20">
        <v>0</v>
      </c>
      <c r="U77" s="20">
        <v>1976972</v>
      </c>
      <c r="V77" s="20">
        <v>34973478</v>
      </c>
      <c r="W77" s="20">
        <v>31912204</v>
      </c>
      <c r="X77" s="20">
        <v>0</v>
      </c>
      <c r="Y77" s="19">
        <v>0</v>
      </c>
      <c r="Z77" s="22">
        <v>31912204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104636704</v>
      </c>
      <c r="C79" s="18">
        <v>97087382</v>
      </c>
      <c r="D79" s="19">
        <v>104665719</v>
      </c>
      <c r="E79" s="20">
        <v>108863668</v>
      </c>
      <c r="F79" s="20">
        <v>13045571</v>
      </c>
      <c r="G79" s="20">
        <v>9111414</v>
      </c>
      <c r="H79" s="20">
        <v>6432742</v>
      </c>
      <c r="I79" s="20">
        <v>28589727</v>
      </c>
      <c r="J79" s="20">
        <v>7209297</v>
      </c>
      <c r="K79" s="20">
        <v>8174741</v>
      </c>
      <c r="L79" s="20">
        <v>8910052</v>
      </c>
      <c r="M79" s="20">
        <v>24294090</v>
      </c>
      <c r="N79" s="20">
        <v>8084781</v>
      </c>
      <c r="O79" s="20">
        <v>10820068</v>
      </c>
      <c r="P79" s="20">
        <v>11915593</v>
      </c>
      <c r="Q79" s="20">
        <v>30820442</v>
      </c>
      <c r="R79" s="20">
        <v>7434686</v>
      </c>
      <c r="S79" s="20">
        <v>0</v>
      </c>
      <c r="T79" s="20">
        <v>0</v>
      </c>
      <c r="U79" s="20">
        <v>7434686</v>
      </c>
      <c r="V79" s="20">
        <v>91138945</v>
      </c>
      <c r="W79" s="20">
        <v>108863668</v>
      </c>
      <c r="X79" s="20">
        <v>0</v>
      </c>
      <c r="Y79" s="19">
        <v>0</v>
      </c>
      <c r="Z79" s="22">
        <v>108863668</v>
      </c>
    </row>
    <row r="80" spans="1:26" ht="12.75" hidden="1">
      <c r="A80" s="38" t="s">
        <v>67</v>
      </c>
      <c r="B80" s="18">
        <v>23499967</v>
      </c>
      <c r="C80" s="18">
        <v>21817777</v>
      </c>
      <c r="D80" s="19">
        <v>26214410</v>
      </c>
      <c r="E80" s="20">
        <v>26758250</v>
      </c>
      <c r="F80" s="20">
        <v>1863546</v>
      </c>
      <c r="G80" s="20">
        <v>2066250</v>
      </c>
      <c r="H80" s="20">
        <v>1772663</v>
      </c>
      <c r="I80" s="20">
        <v>5702459</v>
      </c>
      <c r="J80" s="20">
        <v>1930476</v>
      </c>
      <c r="K80" s="20">
        <v>2151941</v>
      </c>
      <c r="L80" s="20">
        <v>2079429</v>
      </c>
      <c r="M80" s="20">
        <v>6161846</v>
      </c>
      <c r="N80" s="20">
        <v>1727590</v>
      </c>
      <c r="O80" s="20">
        <v>2734217</v>
      </c>
      <c r="P80" s="20">
        <v>2386082</v>
      </c>
      <c r="Q80" s="20">
        <v>6847889</v>
      </c>
      <c r="R80" s="20">
        <v>1662736</v>
      </c>
      <c r="S80" s="20">
        <v>0</v>
      </c>
      <c r="T80" s="20">
        <v>0</v>
      </c>
      <c r="U80" s="20">
        <v>1662736</v>
      </c>
      <c r="V80" s="20">
        <v>20374930</v>
      </c>
      <c r="W80" s="20">
        <v>26758250</v>
      </c>
      <c r="X80" s="20">
        <v>0</v>
      </c>
      <c r="Y80" s="19">
        <v>0</v>
      </c>
      <c r="Z80" s="22">
        <v>26758250</v>
      </c>
    </row>
    <row r="81" spans="1:26" ht="12.75" hidden="1">
      <c r="A81" s="38" t="s">
        <v>68</v>
      </c>
      <c r="B81" s="18">
        <v>11306252</v>
      </c>
      <c r="C81" s="18">
        <v>10197482</v>
      </c>
      <c r="D81" s="19">
        <v>12438254</v>
      </c>
      <c r="E81" s="20">
        <v>11194430</v>
      </c>
      <c r="F81" s="20">
        <v>818824</v>
      </c>
      <c r="G81" s="20">
        <v>1065100</v>
      </c>
      <c r="H81" s="20">
        <v>803705</v>
      </c>
      <c r="I81" s="20">
        <v>2687629</v>
      </c>
      <c r="J81" s="20">
        <v>1027354</v>
      </c>
      <c r="K81" s="20">
        <v>881228</v>
      </c>
      <c r="L81" s="20">
        <v>893098</v>
      </c>
      <c r="M81" s="20">
        <v>2801680</v>
      </c>
      <c r="N81" s="20">
        <v>923599</v>
      </c>
      <c r="O81" s="20">
        <v>1196002</v>
      </c>
      <c r="P81" s="20">
        <v>1235010</v>
      </c>
      <c r="Q81" s="20">
        <v>3354611</v>
      </c>
      <c r="R81" s="20">
        <v>742245</v>
      </c>
      <c r="S81" s="20">
        <v>0</v>
      </c>
      <c r="T81" s="20">
        <v>0</v>
      </c>
      <c r="U81" s="20">
        <v>742245</v>
      </c>
      <c r="V81" s="20">
        <v>9586165</v>
      </c>
      <c r="W81" s="20">
        <v>11194430</v>
      </c>
      <c r="X81" s="20">
        <v>0</v>
      </c>
      <c r="Y81" s="19">
        <v>0</v>
      </c>
      <c r="Z81" s="22">
        <v>11194430</v>
      </c>
    </row>
    <row r="82" spans="1:26" ht="12.75" hidden="1">
      <c r="A82" s="38" t="s">
        <v>69</v>
      </c>
      <c r="B82" s="18">
        <v>8196923</v>
      </c>
      <c r="C82" s="18">
        <v>7078269</v>
      </c>
      <c r="D82" s="19">
        <v>10500000</v>
      </c>
      <c r="E82" s="20">
        <v>10500000</v>
      </c>
      <c r="F82" s="20">
        <v>612714</v>
      </c>
      <c r="G82" s="20">
        <v>690717</v>
      </c>
      <c r="H82" s="20">
        <v>676776</v>
      </c>
      <c r="I82" s="20">
        <v>1980207</v>
      </c>
      <c r="J82" s="20">
        <v>688624</v>
      </c>
      <c r="K82" s="20">
        <v>565878</v>
      </c>
      <c r="L82" s="20">
        <v>636495</v>
      </c>
      <c r="M82" s="20">
        <v>1890997</v>
      </c>
      <c r="N82" s="20">
        <v>596723</v>
      </c>
      <c r="O82" s="20">
        <v>898217</v>
      </c>
      <c r="P82" s="20">
        <v>809568</v>
      </c>
      <c r="Q82" s="20">
        <v>2304508</v>
      </c>
      <c r="R82" s="20">
        <v>517413</v>
      </c>
      <c r="S82" s="20">
        <v>0</v>
      </c>
      <c r="T82" s="20">
        <v>0</v>
      </c>
      <c r="U82" s="20">
        <v>517413</v>
      </c>
      <c r="V82" s="20">
        <v>6693125</v>
      </c>
      <c r="W82" s="20">
        <v>10500000</v>
      </c>
      <c r="X82" s="20">
        <v>0</v>
      </c>
      <c r="Y82" s="19">
        <v>0</v>
      </c>
      <c r="Z82" s="22">
        <v>10500000</v>
      </c>
    </row>
    <row r="83" spans="1:26" ht="12.75" hidden="1">
      <c r="A83" s="38"/>
      <c r="B83" s="18">
        <v>10901433</v>
      </c>
      <c r="C83" s="18">
        <v>3400094</v>
      </c>
      <c r="D83" s="19"/>
      <c r="E83" s="20">
        <v>9401610</v>
      </c>
      <c r="F83" s="20">
        <v>2169757</v>
      </c>
      <c r="G83" s="20"/>
      <c r="H83" s="20"/>
      <c r="I83" s="20">
        <v>2169757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2169757</v>
      </c>
      <c r="W83" s="20">
        <v>9401610</v>
      </c>
      <c r="X83" s="20"/>
      <c r="Y83" s="19"/>
      <c r="Z83" s="22">
        <v>9401610</v>
      </c>
    </row>
    <row r="84" spans="1:26" ht="12.75" hidden="1">
      <c r="A84" s="39" t="s">
        <v>70</v>
      </c>
      <c r="B84" s="27">
        <v>2838066</v>
      </c>
      <c r="C84" s="27">
        <v>3031537</v>
      </c>
      <c r="D84" s="28">
        <v>3200000</v>
      </c>
      <c r="E84" s="29">
        <v>3200000</v>
      </c>
      <c r="F84" s="29">
        <v>207479</v>
      </c>
      <c r="G84" s="29">
        <v>429631</v>
      </c>
      <c r="H84" s="29">
        <v>338832</v>
      </c>
      <c r="I84" s="29">
        <v>975942</v>
      </c>
      <c r="J84" s="29">
        <v>233880</v>
      </c>
      <c r="K84" s="29">
        <v>139738</v>
      </c>
      <c r="L84" s="29">
        <v>328545</v>
      </c>
      <c r="M84" s="29">
        <v>702163</v>
      </c>
      <c r="N84" s="29">
        <v>315218</v>
      </c>
      <c r="O84" s="29">
        <v>359797</v>
      </c>
      <c r="P84" s="29">
        <v>233951</v>
      </c>
      <c r="Q84" s="29">
        <v>908966</v>
      </c>
      <c r="R84" s="29">
        <v>444464</v>
      </c>
      <c r="S84" s="29">
        <v>0</v>
      </c>
      <c r="T84" s="29">
        <v>0</v>
      </c>
      <c r="U84" s="29">
        <v>444464</v>
      </c>
      <c r="V84" s="29">
        <v>3031535</v>
      </c>
      <c r="W84" s="29">
        <v>3200000</v>
      </c>
      <c r="X84" s="29">
        <v>0</v>
      </c>
      <c r="Y84" s="28">
        <v>0</v>
      </c>
      <c r="Z84" s="30">
        <v>3200000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7595087</v>
      </c>
      <c r="C5" s="18">
        <v>0</v>
      </c>
      <c r="D5" s="58">
        <v>9926626</v>
      </c>
      <c r="E5" s="59">
        <v>9926626</v>
      </c>
      <c r="F5" s="59">
        <v>949755</v>
      </c>
      <c r="G5" s="59">
        <v>931456</v>
      </c>
      <c r="H5" s="59">
        <v>950155</v>
      </c>
      <c r="I5" s="59">
        <v>2831366</v>
      </c>
      <c r="J5" s="59">
        <v>933092</v>
      </c>
      <c r="K5" s="59">
        <v>890937</v>
      </c>
      <c r="L5" s="59">
        <v>950360</v>
      </c>
      <c r="M5" s="59">
        <v>2774389</v>
      </c>
      <c r="N5" s="59">
        <v>953385</v>
      </c>
      <c r="O5" s="59">
        <v>947585</v>
      </c>
      <c r="P5" s="59">
        <v>-10256</v>
      </c>
      <c r="Q5" s="59">
        <v>1890714</v>
      </c>
      <c r="R5" s="59">
        <v>943906</v>
      </c>
      <c r="S5" s="59">
        <v>946913</v>
      </c>
      <c r="T5" s="59">
        <v>1877307</v>
      </c>
      <c r="U5" s="59">
        <v>3768126</v>
      </c>
      <c r="V5" s="59">
        <v>11264595</v>
      </c>
      <c r="W5" s="59">
        <v>9926626</v>
      </c>
      <c r="X5" s="59">
        <v>1337969</v>
      </c>
      <c r="Y5" s="60">
        <v>13.48</v>
      </c>
      <c r="Z5" s="61">
        <v>9926626</v>
      </c>
    </row>
    <row r="6" spans="1:26" ht="12.75">
      <c r="A6" s="57" t="s">
        <v>32</v>
      </c>
      <c r="B6" s="18">
        <v>28519378</v>
      </c>
      <c r="C6" s="18">
        <v>0</v>
      </c>
      <c r="D6" s="58">
        <v>44524015</v>
      </c>
      <c r="E6" s="59">
        <v>44524015</v>
      </c>
      <c r="F6" s="59">
        <v>3502233</v>
      </c>
      <c r="G6" s="59">
        <v>3716995</v>
      </c>
      <c r="H6" s="59">
        <v>3333886</v>
      </c>
      <c r="I6" s="59">
        <v>10553114</v>
      </c>
      <c r="J6" s="59">
        <v>2724552</v>
      </c>
      <c r="K6" s="59">
        <v>2826027</v>
      </c>
      <c r="L6" s="59">
        <v>2327864</v>
      </c>
      <c r="M6" s="59">
        <v>7878443</v>
      </c>
      <c r="N6" s="59">
        <v>2341976</v>
      </c>
      <c r="O6" s="59">
        <v>2444972</v>
      </c>
      <c r="P6" s="59">
        <v>49278</v>
      </c>
      <c r="Q6" s="59">
        <v>4836226</v>
      </c>
      <c r="R6" s="59">
        <v>4487465</v>
      </c>
      <c r="S6" s="59">
        <v>2256988</v>
      </c>
      <c r="T6" s="59">
        <v>8203022</v>
      </c>
      <c r="U6" s="59">
        <v>14947475</v>
      </c>
      <c r="V6" s="59">
        <v>38215258</v>
      </c>
      <c r="W6" s="59">
        <v>44524015</v>
      </c>
      <c r="X6" s="59">
        <v>-6308757</v>
      </c>
      <c r="Y6" s="60">
        <v>-14.17</v>
      </c>
      <c r="Z6" s="61">
        <v>44524015</v>
      </c>
    </row>
    <row r="7" spans="1:26" ht="12.75">
      <c r="A7" s="57" t="s">
        <v>33</v>
      </c>
      <c r="B7" s="18">
        <v>8734102</v>
      </c>
      <c r="C7" s="18">
        <v>0</v>
      </c>
      <c r="D7" s="58">
        <v>635838</v>
      </c>
      <c r="E7" s="59">
        <v>100000</v>
      </c>
      <c r="F7" s="59">
        <v>757997</v>
      </c>
      <c r="G7" s="59">
        <v>766997</v>
      </c>
      <c r="H7" s="59">
        <v>781778</v>
      </c>
      <c r="I7" s="59">
        <v>2306772</v>
      </c>
      <c r="J7" s="59">
        <v>796160</v>
      </c>
      <c r="K7" s="59">
        <v>814024</v>
      </c>
      <c r="L7" s="59">
        <v>823205</v>
      </c>
      <c r="M7" s="59">
        <v>2433389</v>
      </c>
      <c r="N7" s="59">
        <v>836574</v>
      </c>
      <c r="O7" s="59">
        <v>850788</v>
      </c>
      <c r="P7" s="59">
        <v>2125</v>
      </c>
      <c r="Q7" s="59">
        <v>1689487</v>
      </c>
      <c r="R7" s="59">
        <v>855902</v>
      </c>
      <c r="S7" s="59">
        <v>865705</v>
      </c>
      <c r="T7" s="59">
        <v>1806073</v>
      </c>
      <c r="U7" s="59">
        <v>3527680</v>
      </c>
      <c r="V7" s="59">
        <v>9957328</v>
      </c>
      <c r="W7" s="59">
        <v>100000</v>
      </c>
      <c r="X7" s="59">
        <v>9857328</v>
      </c>
      <c r="Y7" s="60">
        <v>9857.33</v>
      </c>
      <c r="Z7" s="61">
        <v>100000</v>
      </c>
    </row>
    <row r="8" spans="1:26" ht="12.75">
      <c r="A8" s="57" t="s">
        <v>34</v>
      </c>
      <c r="B8" s="18">
        <v>47015427</v>
      </c>
      <c r="C8" s="18">
        <v>0</v>
      </c>
      <c r="D8" s="58">
        <v>53225000</v>
      </c>
      <c r="E8" s="59">
        <v>53675000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2149</v>
      </c>
      <c r="M8" s="59">
        <v>2149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89100</v>
      </c>
      <c r="T8" s="59">
        <v>475000</v>
      </c>
      <c r="U8" s="59">
        <v>564100</v>
      </c>
      <c r="V8" s="59">
        <v>566249</v>
      </c>
      <c r="W8" s="59">
        <v>53675000</v>
      </c>
      <c r="X8" s="59">
        <v>-53108751</v>
      </c>
      <c r="Y8" s="60">
        <v>-98.95</v>
      </c>
      <c r="Z8" s="61">
        <v>53675000</v>
      </c>
    </row>
    <row r="9" spans="1:26" ht="12.75">
      <c r="A9" s="57" t="s">
        <v>35</v>
      </c>
      <c r="B9" s="18">
        <v>21597087</v>
      </c>
      <c r="C9" s="18">
        <v>0</v>
      </c>
      <c r="D9" s="58">
        <v>11295202</v>
      </c>
      <c r="E9" s="59">
        <v>11145202</v>
      </c>
      <c r="F9" s="59">
        <v>439591</v>
      </c>
      <c r="G9" s="59">
        <v>443412</v>
      </c>
      <c r="H9" s="59">
        <v>464876</v>
      </c>
      <c r="I9" s="59">
        <v>1347879</v>
      </c>
      <c r="J9" s="59">
        <v>477681</v>
      </c>
      <c r="K9" s="59">
        <v>459448</v>
      </c>
      <c r="L9" s="59">
        <v>624838</v>
      </c>
      <c r="M9" s="59">
        <v>1561967</v>
      </c>
      <c r="N9" s="59">
        <v>755299</v>
      </c>
      <c r="O9" s="59">
        <v>575201</v>
      </c>
      <c r="P9" s="59">
        <v>-127021</v>
      </c>
      <c r="Q9" s="59">
        <v>1203479</v>
      </c>
      <c r="R9" s="59">
        <v>588613</v>
      </c>
      <c r="S9" s="59">
        <v>591474</v>
      </c>
      <c r="T9" s="59">
        <v>1171846</v>
      </c>
      <c r="U9" s="59">
        <v>2351933</v>
      </c>
      <c r="V9" s="59">
        <v>6465258</v>
      </c>
      <c r="W9" s="59">
        <v>11145202</v>
      </c>
      <c r="X9" s="59">
        <v>-4679944</v>
      </c>
      <c r="Y9" s="60">
        <v>-41.99</v>
      </c>
      <c r="Z9" s="61">
        <v>11145202</v>
      </c>
    </row>
    <row r="10" spans="1:26" ht="20.25">
      <c r="A10" s="62" t="s">
        <v>113</v>
      </c>
      <c r="B10" s="63">
        <f>SUM(B5:B9)</f>
        <v>113461081</v>
      </c>
      <c r="C10" s="63">
        <f>SUM(C5:C9)</f>
        <v>0</v>
      </c>
      <c r="D10" s="64">
        <f aca="true" t="shared" si="0" ref="D10:Z10">SUM(D5:D9)</f>
        <v>119606681</v>
      </c>
      <c r="E10" s="65">
        <f t="shared" si="0"/>
        <v>119370843</v>
      </c>
      <c r="F10" s="65">
        <f t="shared" si="0"/>
        <v>5649576</v>
      </c>
      <c r="G10" s="65">
        <f t="shared" si="0"/>
        <v>5858860</v>
      </c>
      <c r="H10" s="65">
        <f t="shared" si="0"/>
        <v>5530695</v>
      </c>
      <c r="I10" s="65">
        <f t="shared" si="0"/>
        <v>17039131</v>
      </c>
      <c r="J10" s="65">
        <f t="shared" si="0"/>
        <v>4931485</v>
      </c>
      <c r="K10" s="65">
        <f t="shared" si="0"/>
        <v>4990436</v>
      </c>
      <c r="L10" s="65">
        <f t="shared" si="0"/>
        <v>4728416</v>
      </c>
      <c r="M10" s="65">
        <f t="shared" si="0"/>
        <v>14650337</v>
      </c>
      <c r="N10" s="65">
        <f t="shared" si="0"/>
        <v>4887234</v>
      </c>
      <c r="O10" s="65">
        <f t="shared" si="0"/>
        <v>4818546</v>
      </c>
      <c r="P10" s="65">
        <f t="shared" si="0"/>
        <v>-85874</v>
      </c>
      <c r="Q10" s="65">
        <f t="shared" si="0"/>
        <v>9619906</v>
      </c>
      <c r="R10" s="65">
        <f t="shared" si="0"/>
        <v>6875886</v>
      </c>
      <c r="S10" s="65">
        <f t="shared" si="0"/>
        <v>4750180</v>
      </c>
      <c r="T10" s="65">
        <f t="shared" si="0"/>
        <v>13533248</v>
      </c>
      <c r="U10" s="65">
        <f t="shared" si="0"/>
        <v>25159314</v>
      </c>
      <c r="V10" s="65">
        <f t="shared" si="0"/>
        <v>66468688</v>
      </c>
      <c r="W10" s="65">
        <f t="shared" si="0"/>
        <v>119370843</v>
      </c>
      <c r="X10" s="65">
        <f t="shared" si="0"/>
        <v>-52902155</v>
      </c>
      <c r="Y10" s="66">
        <f>+IF(W10&lt;&gt;0,(X10/W10)*100,0)</f>
        <v>-44.31748463064804</v>
      </c>
      <c r="Z10" s="67">
        <f t="shared" si="0"/>
        <v>119370843</v>
      </c>
    </row>
    <row r="11" spans="1:26" ht="12.75">
      <c r="A11" s="57" t="s">
        <v>36</v>
      </c>
      <c r="B11" s="18">
        <v>41493842</v>
      </c>
      <c r="C11" s="18">
        <v>0</v>
      </c>
      <c r="D11" s="58">
        <v>46785221</v>
      </c>
      <c r="E11" s="59">
        <v>46679062</v>
      </c>
      <c r="F11" s="59">
        <v>3125473</v>
      </c>
      <c r="G11" s="59">
        <v>2877365</v>
      </c>
      <c r="H11" s="59">
        <v>3018517</v>
      </c>
      <c r="I11" s="59">
        <v>9021355</v>
      </c>
      <c r="J11" s="59">
        <v>2786579</v>
      </c>
      <c r="K11" s="59">
        <v>4812862</v>
      </c>
      <c r="L11" s="59">
        <v>3127632</v>
      </c>
      <c r="M11" s="59">
        <v>10727073</v>
      </c>
      <c r="N11" s="59">
        <v>2908374</v>
      </c>
      <c r="O11" s="59">
        <v>2966047</v>
      </c>
      <c r="P11" s="59">
        <v>3079647</v>
      </c>
      <c r="Q11" s="59">
        <v>8954068</v>
      </c>
      <c r="R11" s="59">
        <v>2988502</v>
      </c>
      <c r="S11" s="59">
        <v>3253823</v>
      </c>
      <c r="T11" s="59">
        <v>3114081</v>
      </c>
      <c r="U11" s="59">
        <v>9356406</v>
      </c>
      <c r="V11" s="59">
        <v>38058902</v>
      </c>
      <c r="W11" s="59">
        <v>46679062</v>
      </c>
      <c r="X11" s="59">
        <v>-8620160</v>
      </c>
      <c r="Y11" s="60">
        <v>-18.47</v>
      </c>
      <c r="Z11" s="61">
        <v>46679062</v>
      </c>
    </row>
    <row r="12" spans="1:26" ht="12.75">
      <c r="A12" s="57" t="s">
        <v>37</v>
      </c>
      <c r="B12" s="18">
        <v>3305459</v>
      </c>
      <c r="C12" s="18">
        <v>0</v>
      </c>
      <c r="D12" s="58">
        <v>3635861</v>
      </c>
      <c r="E12" s="59">
        <v>3710575</v>
      </c>
      <c r="F12" s="59">
        <v>283348</v>
      </c>
      <c r="G12" s="59">
        <v>283348</v>
      </c>
      <c r="H12" s="59">
        <v>283348</v>
      </c>
      <c r="I12" s="59">
        <v>850044</v>
      </c>
      <c r="J12" s="59">
        <v>283348</v>
      </c>
      <c r="K12" s="59">
        <v>283347</v>
      </c>
      <c r="L12" s="59">
        <v>304190</v>
      </c>
      <c r="M12" s="59">
        <v>870885</v>
      </c>
      <c r="N12" s="59">
        <v>290654</v>
      </c>
      <c r="O12" s="59">
        <v>290654</v>
      </c>
      <c r="P12" s="59">
        <v>249229</v>
      </c>
      <c r="Q12" s="59">
        <v>830537</v>
      </c>
      <c r="R12" s="59">
        <v>246502</v>
      </c>
      <c r="S12" s="59">
        <v>290350</v>
      </c>
      <c r="T12" s="59">
        <v>312884</v>
      </c>
      <c r="U12" s="59">
        <v>849736</v>
      </c>
      <c r="V12" s="59">
        <v>3401202</v>
      </c>
      <c r="W12" s="59">
        <v>3710575</v>
      </c>
      <c r="X12" s="59">
        <v>-309373</v>
      </c>
      <c r="Y12" s="60">
        <v>-8.34</v>
      </c>
      <c r="Z12" s="61">
        <v>3710575</v>
      </c>
    </row>
    <row r="13" spans="1:26" ht="12.75">
      <c r="A13" s="57" t="s">
        <v>114</v>
      </c>
      <c r="B13" s="18">
        <v>24665802</v>
      </c>
      <c r="C13" s="18">
        <v>0</v>
      </c>
      <c r="D13" s="58">
        <v>12818464</v>
      </c>
      <c r="E13" s="59">
        <v>12818464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12818464</v>
      </c>
      <c r="X13" s="59">
        <v>-12818464</v>
      </c>
      <c r="Y13" s="60">
        <v>-100</v>
      </c>
      <c r="Z13" s="61">
        <v>12818464</v>
      </c>
    </row>
    <row r="14" spans="1:26" ht="12.75">
      <c r="A14" s="57" t="s">
        <v>38</v>
      </c>
      <c r="B14" s="18">
        <v>6677389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38425992</v>
      </c>
      <c r="C15" s="18">
        <v>0</v>
      </c>
      <c r="D15" s="58">
        <v>26306060</v>
      </c>
      <c r="E15" s="59">
        <v>27939125</v>
      </c>
      <c r="F15" s="59">
        <v>445286</v>
      </c>
      <c r="G15" s="59">
        <v>817436</v>
      </c>
      <c r="H15" s="59">
        <v>692032</v>
      </c>
      <c r="I15" s="59">
        <v>1954754</v>
      </c>
      <c r="J15" s="59">
        <v>418026</v>
      </c>
      <c r="K15" s="59">
        <v>2654756</v>
      </c>
      <c r="L15" s="59">
        <v>442083</v>
      </c>
      <c r="M15" s="59">
        <v>3514865</v>
      </c>
      <c r="N15" s="59">
        <v>396879</v>
      </c>
      <c r="O15" s="59">
        <v>532798</v>
      </c>
      <c r="P15" s="59">
        <v>2733261</v>
      </c>
      <c r="Q15" s="59">
        <v>3662938</v>
      </c>
      <c r="R15" s="59">
        <v>230958</v>
      </c>
      <c r="S15" s="59">
        <v>445888</v>
      </c>
      <c r="T15" s="59">
        <v>-107161</v>
      </c>
      <c r="U15" s="59">
        <v>569685</v>
      </c>
      <c r="V15" s="59">
        <v>9702242</v>
      </c>
      <c r="W15" s="59">
        <v>27939125</v>
      </c>
      <c r="X15" s="59">
        <v>-18236883</v>
      </c>
      <c r="Y15" s="60">
        <v>-65.27</v>
      </c>
      <c r="Z15" s="61">
        <v>27939125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72390724</v>
      </c>
      <c r="C17" s="18">
        <v>0</v>
      </c>
      <c r="D17" s="58">
        <v>51750862</v>
      </c>
      <c r="E17" s="59">
        <v>27712899</v>
      </c>
      <c r="F17" s="59">
        <v>778556</v>
      </c>
      <c r="G17" s="59">
        <v>2139704</v>
      </c>
      <c r="H17" s="59">
        <v>703594</v>
      </c>
      <c r="I17" s="59">
        <v>3621854</v>
      </c>
      <c r="J17" s="59">
        <v>732082</v>
      </c>
      <c r="K17" s="59">
        <v>1319578</v>
      </c>
      <c r="L17" s="59">
        <v>1229196</v>
      </c>
      <c r="M17" s="59">
        <v>3280856</v>
      </c>
      <c r="N17" s="59">
        <v>348390</v>
      </c>
      <c r="O17" s="59">
        <v>515274</v>
      </c>
      <c r="P17" s="59">
        <v>1197106</v>
      </c>
      <c r="Q17" s="59">
        <v>2060770</v>
      </c>
      <c r="R17" s="59">
        <v>561649</v>
      </c>
      <c r="S17" s="59">
        <v>642340</v>
      </c>
      <c r="T17" s="59">
        <v>175135</v>
      </c>
      <c r="U17" s="59">
        <v>1379124</v>
      </c>
      <c r="V17" s="59">
        <v>10342604</v>
      </c>
      <c r="W17" s="59">
        <v>27712899</v>
      </c>
      <c r="X17" s="59">
        <v>-17370295</v>
      </c>
      <c r="Y17" s="60">
        <v>-62.68</v>
      </c>
      <c r="Z17" s="61">
        <v>27712899</v>
      </c>
    </row>
    <row r="18" spans="1:26" ht="12.75">
      <c r="A18" s="68" t="s">
        <v>41</v>
      </c>
      <c r="B18" s="69">
        <f>SUM(B11:B17)</f>
        <v>186959208</v>
      </c>
      <c r="C18" s="69">
        <f>SUM(C11:C17)</f>
        <v>0</v>
      </c>
      <c r="D18" s="70">
        <f aca="true" t="shared" si="1" ref="D18:Z18">SUM(D11:D17)</f>
        <v>141296468</v>
      </c>
      <c r="E18" s="71">
        <f t="shared" si="1"/>
        <v>118860125</v>
      </c>
      <c r="F18" s="71">
        <f t="shared" si="1"/>
        <v>4632663</v>
      </c>
      <c r="G18" s="71">
        <f t="shared" si="1"/>
        <v>6117853</v>
      </c>
      <c r="H18" s="71">
        <f t="shared" si="1"/>
        <v>4697491</v>
      </c>
      <c r="I18" s="71">
        <f t="shared" si="1"/>
        <v>15448007</v>
      </c>
      <c r="J18" s="71">
        <f t="shared" si="1"/>
        <v>4220035</v>
      </c>
      <c r="K18" s="71">
        <f t="shared" si="1"/>
        <v>9070543</v>
      </c>
      <c r="L18" s="71">
        <f t="shared" si="1"/>
        <v>5103101</v>
      </c>
      <c r="M18" s="71">
        <f t="shared" si="1"/>
        <v>18393679</v>
      </c>
      <c r="N18" s="71">
        <f t="shared" si="1"/>
        <v>3944297</v>
      </c>
      <c r="O18" s="71">
        <f t="shared" si="1"/>
        <v>4304773</v>
      </c>
      <c r="P18" s="71">
        <f t="shared" si="1"/>
        <v>7259243</v>
      </c>
      <c r="Q18" s="71">
        <f t="shared" si="1"/>
        <v>15508313</v>
      </c>
      <c r="R18" s="71">
        <f t="shared" si="1"/>
        <v>4027611</v>
      </c>
      <c r="S18" s="71">
        <f t="shared" si="1"/>
        <v>4632401</v>
      </c>
      <c r="T18" s="71">
        <f t="shared" si="1"/>
        <v>3494939</v>
      </c>
      <c r="U18" s="71">
        <f t="shared" si="1"/>
        <v>12154951</v>
      </c>
      <c r="V18" s="71">
        <f t="shared" si="1"/>
        <v>61504950</v>
      </c>
      <c r="W18" s="71">
        <f t="shared" si="1"/>
        <v>118860125</v>
      </c>
      <c r="X18" s="71">
        <f t="shared" si="1"/>
        <v>-57355175</v>
      </c>
      <c r="Y18" s="66">
        <f>+IF(W18&lt;&gt;0,(X18/W18)*100,0)</f>
        <v>-48.25434518094273</v>
      </c>
      <c r="Z18" s="72">
        <f t="shared" si="1"/>
        <v>118860125</v>
      </c>
    </row>
    <row r="19" spans="1:26" ht="12.75">
      <c r="A19" s="68" t="s">
        <v>42</v>
      </c>
      <c r="B19" s="73">
        <f>+B10-B18</f>
        <v>-73498127</v>
      </c>
      <c r="C19" s="73">
        <f>+C10-C18</f>
        <v>0</v>
      </c>
      <c r="D19" s="74">
        <f aca="true" t="shared" si="2" ref="D19:Z19">+D10-D18</f>
        <v>-21689787</v>
      </c>
      <c r="E19" s="75">
        <f t="shared" si="2"/>
        <v>510718</v>
      </c>
      <c r="F19" s="75">
        <f t="shared" si="2"/>
        <v>1016913</v>
      </c>
      <c r="G19" s="75">
        <f t="shared" si="2"/>
        <v>-258993</v>
      </c>
      <c r="H19" s="75">
        <f t="shared" si="2"/>
        <v>833204</v>
      </c>
      <c r="I19" s="75">
        <f t="shared" si="2"/>
        <v>1591124</v>
      </c>
      <c r="J19" s="75">
        <f t="shared" si="2"/>
        <v>711450</v>
      </c>
      <c r="K19" s="75">
        <f t="shared" si="2"/>
        <v>-4080107</v>
      </c>
      <c r="L19" s="75">
        <f t="shared" si="2"/>
        <v>-374685</v>
      </c>
      <c r="M19" s="75">
        <f t="shared" si="2"/>
        <v>-3743342</v>
      </c>
      <c r="N19" s="75">
        <f t="shared" si="2"/>
        <v>942937</v>
      </c>
      <c r="O19" s="75">
        <f t="shared" si="2"/>
        <v>513773</v>
      </c>
      <c r="P19" s="75">
        <f t="shared" si="2"/>
        <v>-7345117</v>
      </c>
      <c r="Q19" s="75">
        <f t="shared" si="2"/>
        <v>-5888407</v>
      </c>
      <c r="R19" s="75">
        <f t="shared" si="2"/>
        <v>2848275</v>
      </c>
      <c r="S19" s="75">
        <f t="shared" si="2"/>
        <v>117779</v>
      </c>
      <c r="T19" s="75">
        <f t="shared" si="2"/>
        <v>10038309</v>
      </c>
      <c r="U19" s="75">
        <f t="shared" si="2"/>
        <v>13004363</v>
      </c>
      <c r="V19" s="75">
        <f t="shared" si="2"/>
        <v>4963738</v>
      </c>
      <c r="W19" s="75">
        <f>IF(E10=E18,0,W10-W18)</f>
        <v>510718</v>
      </c>
      <c r="X19" s="75">
        <f t="shared" si="2"/>
        <v>4453020</v>
      </c>
      <c r="Y19" s="76">
        <f>+IF(W19&lt;&gt;0,(X19/W19)*100,0)</f>
        <v>871.9136588097541</v>
      </c>
      <c r="Z19" s="77">
        <f t="shared" si="2"/>
        <v>510718</v>
      </c>
    </row>
    <row r="20" spans="1:26" ht="20.25">
      <c r="A20" s="78" t="s">
        <v>43</v>
      </c>
      <c r="B20" s="79">
        <v>26950029</v>
      </c>
      <c r="C20" s="79">
        <v>0</v>
      </c>
      <c r="D20" s="80">
        <v>29663000</v>
      </c>
      <c r="E20" s="81">
        <v>29663000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29663000</v>
      </c>
      <c r="X20" s="81">
        <v>-29663000</v>
      </c>
      <c r="Y20" s="82">
        <v>-100</v>
      </c>
      <c r="Z20" s="83">
        <v>29663000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-46548098</v>
      </c>
      <c r="C22" s="91">
        <f>SUM(C19:C21)</f>
        <v>0</v>
      </c>
      <c r="D22" s="92">
        <f aca="true" t="shared" si="3" ref="D22:Z22">SUM(D19:D21)</f>
        <v>7973213</v>
      </c>
      <c r="E22" s="93">
        <f t="shared" si="3"/>
        <v>30173718</v>
      </c>
      <c r="F22" s="93">
        <f t="shared" si="3"/>
        <v>1016913</v>
      </c>
      <c r="G22" s="93">
        <f t="shared" si="3"/>
        <v>-258993</v>
      </c>
      <c r="H22" s="93">
        <f t="shared" si="3"/>
        <v>833204</v>
      </c>
      <c r="I22" s="93">
        <f t="shared" si="3"/>
        <v>1591124</v>
      </c>
      <c r="J22" s="93">
        <f t="shared" si="3"/>
        <v>711450</v>
      </c>
      <c r="K22" s="93">
        <f t="shared" si="3"/>
        <v>-4080107</v>
      </c>
      <c r="L22" s="93">
        <f t="shared" si="3"/>
        <v>-374685</v>
      </c>
      <c r="M22" s="93">
        <f t="shared" si="3"/>
        <v>-3743342</v>
      </c>
      <c r="N22" s="93">
        <f t="shared" si="3"/>
        <v>942937</v>
      </c>
      <c r="O22" s="93">
        <f t="shared" si="3"/>
        <v>513773</v>
      </c>
      <c r="P22" s="93">
        <f t="shared" si="3"/>
        <v>-7345117</v>
      </c>
      <c r="Q22" s="93">
        <f t="shared" si="3"/>
        <v>-5888407</v>
      </c>
      <c r="R22" s="93">
        <f t="shared" si="3"/>
        <v>2848275</v>
      </c>
      <c r="S22" s="93">
        <f t="shared" si="3"/>
        <v>117779</v>
      </c>
      <c r="T22" s="93">
        <f t="shared" si="3"/>
        <v>10038309</v>
      </c>
      <c r="U22" s="93">
        <f t="shared" si="3"/>
        <v>13004363</v>
      </c>
      <c r="V22" s="93">
        <f t="shared" si="3"/>
        <v>4963738</v>
      </c>
      <c r="W22" s="93">
        <f t="shared" si="3"/>
        <v>30173718</v>
      </c>
      <c r="X22" s="93">
        <f t="shared" si="3"/>
        <v>-25209980</v>
      </c>
      <c r="Y22" s="94">
        <f>+IF(W22&lt;&gt;0,(X22/W22)*100,0)</f>
        <v>-83.54946513386253</v>
      </c>
      <c r="Z22" s="95">
        <f t="shared" si="3"/>
        <v>30173718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-46548098</v>
      </c>
      <c r="C24" s="73">
        <f>SUM(C22:C23)</f>
        <v>0</v>
      </c>
      <c r="D24" s="74">
        <f aca="true" t="shared" si="4" ref="D24:Z24">SUM(D22:D23)</f>
        <v>7973213</v>
      </c>
      <c r="E24" s="75">
        <f t="shared" si="4"/>
        <v>30173718</v>
      </c>
      <c r="F24" s="75">
        <f t="shared" si="4"/>
        <v>1016913</v>
      </c>
      <c r="G24" s="75">
        <f t="shared" si="4"/>
        <v>-258993</v>
      </c>
      <c r="H24" s="75">
        <f t="shared" si="4"/>
        <v>833204</v>
      </c>
      <c r="I24" s="75">
        <f t="shared" si="4"/>
        <v>1591124</v>
      </c>
      <c r="J24" s="75">
        <f t="shared" si="4"/>
        <v>711450</v>
      </c>
      <c r="K24" s="75">
        <f t="shared" si="4"/>
        <v>-4080107</v>
      </c>
      <c r="L24" s="75">
        <f t="shared" si="4"/>
        <v>-374685</v>
      </c>
      <c r="M24" s="75">
        <f t="shared" si="4"/>
        <v>-3743342</v>
      </c>
      <c r="N24" s="75">
        <f t="shared" si="4"/>
        <v>942937</v>
      </c>
      <c r="O24" s="75">
        <f t="shared" si="4"/>
        <v>513773</v>
      </c>
      <c r="P24" s="75">
        <f t="shared" si="4"/>
        <v>-7345117</v>
      </c>
      <c r="Q24" s="75">
        <f t="shared" si="4"/>
        <v>-5888407</v>
      </c>
      <c r="R24" s="75">
        <f t="shared" si="4"/>
        <v>2848275</v>
      </c>
      <c r="S24" s="75">
        <f t="shared" si="4"/>
        <v>117779</v>
      </c>
      <c r="T24" s="75">
        <f t="shared" si="4"/>
        <v>10038309</v>
      </c>
      <c r="U24" s="75">
        <f t="shared" si="4"/>
        <v>13004363</v>
      </c>
      <c r="V24" s="75">
        <f t="shared" si="4"/>
        <v>4963738</v>
      </c>
      <c r="W24" s="75">
        <f t="shared" si="4"/>
        <v>30173718</v>
      </c>
      <c r="X24" s="75">
        <f t="shared" si="4"/>
        <v>-25209980</v>
      </c>
      <c r="Y24" s="76">
        <f>+IF(W24&lt;&gt;0,(X24/W24)*100,0)</f>
        <v>-83.54946513386253</v>
      </c>
      <c r="Z24" s="77">
        <f t="shared" si="4"/>
        <v>30173718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24102383</v>
      </c>
      <c r="C27" s="21">
        <v>0</v>
      </c>
      <c r="D27" s="103">
        <v>29663000</v>
      </c>
      <c r="E27" s="104">
        <v>29663000</v>
      </c>
      <c r="F27" s="104">
        <v>216173</v>
      </c>
      <c r="G27" s="104">
        <v>0</v>
      </c>
      <c r="H27" s="104">
        <v>0</v>
      </c>
      <c r="I27" s="104">
        <v>216173</v>
      </c>
      <c r="J27" s="104">
        <v>2092683</v>
      </c>
      <c r="K27" s="104">
        <v>0</v>
      </c>
      <c r="L27" s="104">
        <v>7230308</v>
      </c>
      <c r="M27" s="104">
        <v>9322991</v>
      </c>
      <c r="N27" s="104">
        <v>0</v>
      </c>
      <c r="O27" s="104">
        <v>0</v>
      </c>
      <c r="P27" s="104">
        <v>6273301</v>
      </c>
      <c r="Q27" s="104">
        <v>6273301</v>
      </c>
      <c r="R27" s="104">
        <v>0</v>
      </c>
      <c r="S27" s="104">
        <v>1683357</v>
      </c>
      <c r="T27" s="104">
        <v>2047855</v>
      </c>
      <c r="U27" s="104">
        <v>3731212</v>
      </c>
      <c r="V27" s="104">
        <v>19543677</v>
      </c>
      <c r="W27" s="104">
        <v>29663000</v>
      </c>
      <c r="X27" s="104">
        <v>-10119323</v>
      </c>
      <c r="Y27" s="105">
        <v>-34.11</v>
      </c>
      <c r="Z27" s="106">
        <v>29663000</v>
      </c>
    </row>
    <row r="28" spans="1:26" ht="12.75">
      <c r="A28" s="107" t="s">
        <v>47</v>
      </c>
      <c r="B28" s="18">
        <v>11762630</v>
      </c>
      <c r="C28" s="18">
        <v>0</v>
      </c>
      <c r="D28" s="58">
        <v>29663000</v>
      </c>
      <c r="E28" s="59">
        <v>29663000</v>
      </c>
      <c r="F28" s="59">
        <v>216173</v>
      </c>
      <c r="G28" s="59">
        <v>0</v>
      </c>
      <c r="H28" s="59">
        <v>0</v>
      </c>
      <c r="I28" s="59">
        <v>216173</v>
      </c>
      <c r="J28" s="59">
        <v>2092683</v>
      </c>
      <c r="K28" s="59">
        <v>0</v>
      </c>
      <c r="L28" s="59">
        <v>7230308</v>
      </c>
      <c r="M28" s="59">
        <v>9322991</v>
      </c>
      <c r="N28" s="59">
        <v>0</v>
      </c>
      <c r="O28" s="59">
        <v>0</v>
      </c>
      <c r="P28" s="59">
        <v>6273301</v>
      </c>
      <c r="Q28" s="59">
        <v>6273301</v>
      </c>
      <c r="R28" s="59">
        <v>0</v>
      </c>
      <c r="S28" s="59">
        <v>1683357</v>
      </c>
      <c r="T28" s="59">
        <v>2047855</v>
      </c>
      <c r="U28" s="59">
        <v>3731212</v>
      </c>
      <c r="V28" s="59">
        <v>19543677</v>
      </c>
      <c r="W28" s="59">
        <v>29663000</v>
      </c>
      <c r="X28" s="59">
        <v>-10119323</v>
      </c>
      <c r="Y28" s="60">
        <v>-34.11</v>
      </c>
      <c r="Z28" s="61">
        <v>29663000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11762630</v>
      </c>
      <c r="C32" s="21">
        <f>SUM(C28:C31)</f>
        <v>0</v>
      </c>
      <c r="D32" s="103">
        <f aca="true" t="shared" si="5" ref="D32:Z32">SUM(D28:D31)</f>
        <v>29663000</v>
      </c>
      <c r="E32" s="104">
        <f t="shared" si="5"/>
        <v>29663000</v>
      </c>
      <c r="F32" s="104">
        <f t="shared" si="5"/>
        <v>216173</v>
      </c>
      <c r="G32" s="104">
        <f t="shared" si="5"/>
        <v>0</v>
      </c>
      <c r="H32" s="104">
        <f t="shared" si="5"/>
        <v>0</v>
      </c>
      <c r="I32" s="104">
        <f t="shared" si="5"/>
        <v>216173</v>
      </c>
      <c r="J32" s="104">
        <f t="shared" si="5"/>
        <v>2092683</v>
      </c>
      <c r="K32" s="104">
        <f t="shared" si="5"/>
        <v>0</v>
      </c>
      <c r="L32" s="104">
        <f t="shared" si="5"/>
        <v>7230308</v>
      </c>
      <c r="M32" s="104">
        <f t="shared" si="5"/>
        <v>9322991</v>
      </c>
      <c r="N32" s="104">
        <f t="shared" si="5"/>
        <v>0</v>
      </c>
      <c r="O32" s="104">
        <f t="shared" si="5"/>
        <v>0</v>
      </c>
      <c r="P32" s="104">
        <f t="shared" si="5"/>
        <v>6273301</v>
      </c>
      <c r="Q32" s="104">
        <f t="shared" si="5"/>
        <v>6273301</v>
      </c>
      <c r="R32" s="104">
        <f t="shared" si="5"/>
        <v>0</v>
      </c>
      <c r="S32" s="104">
        <f t="shared" si="5"/>
        <v>1683357</v>
      </c>
      <c r="T32" s="104">
        <f t="shared" si="5"/>
        <v>2047855</v>
      </c>
      <c r="U32" s="104">
        <f t="shared" si="5"/>
        <v>3731212</v>
      </c>
      <c r="V32" s="104">
        <f t="shared" si="5"/>
        <v>19543677</v>
      </c>
      <c r="W32" s="104">
        <f t="shared" si="5"/>
        <v>29663000</v>
      </c>
      <c r="X32" s="104">
        <f t="shared" si="5"/>
        <v>-10119323</v>
      </c>
      <c r="Y32" s="105">
        <f>+IF(W32&lt;&gt;0,(X32/W32)*100,0)</f>
        <v>-34.11429390149344</v>
      </c>
      <c r="Z32" s="106">
        <f t="shared" si="5"/>
        <v>29663000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50530060</v>
      </c>
      <c r="C35" s="18">
        <v>0</v>
      </c>
      <c r="D35" s="58">
        <v>-117478562</v>
      </c>
      <c r="E35" s="59">
        <v>-87304844</v>
      </c>
      <c r="F35" s="59">
        <v>88956618</v>
      </c>
      <c r="G35" s="59">
        <v>-27364945</v>
      </c>
      <c r="H35" s="59">
        <v>1721506</v>
      </c>
      <c r="I35" s="59">
        <v>63313179</v>
      </c>
      <c r="J35" s="59">
        <v>3774786</v>
      </c>
      <c r="K35" s="59">
        <v>155598</v>
      </c>
      <c r="L35" s="59">
        <v>10350094</v>
      </c>
      <c r="M35" s="59">
        <v>14280478</v>
      </c>
      <c r="N35" s="59">
        <v>3231192</v>
      </c>
      <c r="O35" s="59">
        <v>1087842</v>
      </c>
      <c r="P35" s="59">
        <v>8346985</v>
      </c>
      <c r="Q35" s="59">
        <v>12666019</v>
      </c>
      <c r="R35" s="59">
        <v>4311020</v>
      </c>
      <c r="S35" s="59">
        <v>-209781</v>
      </c>
      <c r="T35" s="59">
        <v>7312965</v>
      </c>
      <c r="U35" s="59">
        <v>11414204</v>
      </c>
      <c r="V35" s="59">
        <v>101673880</v>
      </c>
      <c r="W35" s="59">
        <v>-87304844</v>
      </c>
      <c r="X35" s="59">
        <v>188978724</v>
      </c>
      <c r="Y35" s="60">
        <v>-216.46</v>
      </c>
      <c r="Z35" s="61">
        <v>-87304844</v>
      </c>
    </row>
    <row r="36" spans="1:26" ht="12.75">
      <c r="A36" s="57" t="s">
        <v>53</v>
      </c>
      <c r="B36" s="18">
        <v>261625699</v>
      </c>
      <c r="C36" s="18">
        <v>0</v>
      </c>
      <c r="D36" s="58">
        <v>299652754</v>
      </c>
      <c r="E36" s="59">
        <v>299652754</v>
      </c>
      <c r="F36" s="59">
        <v>267757801</v>
      </c>
      <c r="G36" s="59">
        <v>-5915929</v>
      </c>
      <c r="H36" s="59">
        <v>0</v>
      </c>
      <c r="I36" s="59">
        <v>261841872</v>
      </c>
      <c r="J36" s="59">
        <v>2092683</v>
      </c>
      <c r="K36" s="59">
        <v>0</v>
      </c>
      <c r="L36" s="59">
        <v>7230308</v>
      </c>
      <c r="M36" s="59">
        <v>9322991</v>
      </c>
      <c r="N36" s="59">
        <v>0</v>
      </c>
      <c r="O36" s="59">
        <v>0</v>
      </c>
      <c r="P36" s="59">
        <v>6273301</v>
      </c>
      <c r="Q36" s="59">
        <v>6273301</v>
      </c>
      <c r="R36" s="59">
        <v>0</v>
      </c>
      <c r="S36" s="59">
        <v>1683357</v>
      </c>
      <c r="T36" s="59">
        <v>2047855</v>
      </c>
      <c r="U36" s="59">
        <v>3731212</v>
      </c>
      <c r="V36" s="59">
        <v>281169376</v>
      </c>
      <c r="W36" s="59">
        <v>299652754</v>
      </c>
      <c r="X36" s="59">
        <v>-18483378</v>
      </c>
      <c r="Y36" s="60">
        <v>-6.17</v>
      </c>
      <c r="Z36" s="61">
        <v>299652754</v>
      </c>
    </row>
    <row r="37" spans="1:26" ht="12.75">
      <c r="A37" s="57" t="s">
        <v>54</v>
      </c>
      <c r="B37" s="18">
        <v>221048020</v>
      </c>
      <c r="C37" s="18">
        <v>0</v>
      </c>
      <c r="D37" s="58">
        <v>165157565</v>
      </c>
      <c r="E37" s="59">
        <v>165157565</v>
      </c>
      <c r="F37" s="59">
        <v>222345342</v>
      </c>
      <c r="G37" s="59">
        <v>11768127</v>
      </c>
      <c r="H37" s="59">
        <v>888291</v>
      </c>
      <c r="I37" s="59">
        <v>235001760</v>
      </c>
      <c r="J37" s="59">
        <v>5156016</v>
      </c>
      <c r="K37" s="59">
        <v>1690120</v>
      </c>
      <c r="L37" s="59">
        <v>17955090</v>
      </c>
      <c r="M37" s="59">
        <v>24801226</v>
      </c>
      <c r="N37" s="59">
        <v>2288260</v>
      </c>
      <c r="O37" s="59">
        <v>574068</v>
      </c>
      <c r="P37" s="59">
        <v>21965404</v>
      </c>
      <c r="Q37" s="59">
        <v>24827732</v>
      </c>
      <c r="R37" s="59">
        <v>1462746</v>
      </c>
      <c r="S37" s="59">
        <v>1355794</v>
      </c>
      <c r="T37" s="59">
        <v>-677486</v>
      </c>
      <c r="U37" s="59">
        <v>2141054</v>
      </c>
      <c r="V37" s="59">
        <v>286771772</v>
      </c>
      <c r="W37" s="59">
        <v>165157565</v>
      </c>
      <c r="X37" s="59">
        <v>121614207</v>
      </c>
      <c r="Y37" s="60">
        <v>73.64</v>
      </c>
      <c r="Z37" s="61">
        <v>165157565</v>
      </c>
    </row>
    <row r="38" spans="1:26" ht="12.75">
      <c r="A38" s="57" t="s">
        <v>55</v>
      </c>
      <c r="B38" s="18">
        <v>3184752</v>
      </c>
      <c r="C38" s="18">
        <v>0</v>
      </c>
      <c r="D38" s="58">
        <v>19638546</v>
      </c>
      <c r="E38" s="59">
        <v>19638546</v>
      </c>
      <c r="F38" s="59">
        <v>9880672</v>
      </c>
      <c r="G38" s="59">
        <v>-6695920</v>
      </c>
      <c r="H38" s="59">
        <v>0</v>
      </c>
      <c r="I38" s="59">
        <v>3184752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3184752</v>
      </c>
      <c r="W38" s="59">
        <v>19638546</v>
      </c>
      <c r="X38" s="59">
        <v>-16453794</v>
      </c>
      <c r="Y38" s="60">
        <v>-83.78</v>
      </c>
      <c r="Z38" s="61">
        <v>19638546</v>
      </c>
    </row>
    <row r="39" spans="1:26" ht="12.75">
      <c r="A39" s="57" t="s">
        <v>56</v>
      </c>
      <c r="B39" s="18">
        <v>85333907</v>
      </c>
      <c r="C39" s="18">
        <v>0</v>
      </c>
      <c r="D39" s="58">
        <v>-2621919</v>
      </c>
      <c r="E39" s="59">
        <v>27551799</v>
      </c>
      <c r="F39" s="59">
        <v>124488405</v>
      </c>
      <c r="G39" s="59">
        <v>-38353077</v>
      </c>
      <c r="H39" s="59">
        <v>833211</v>
      </c>
      <c r="I39" s="59">
        <v>86968539</v>
      </c>
      <c r="J39" s="59">
        <v>711456</v>
      </c>
      <c r="K39" s="59">
        <v>-1534520</v>
      </c>
      <c r="L39" s="59">
        <v>0</v>
      </c>
      <c r="M39" s="59">
        <v>-823064</v>
      </c>
      <c r="N39" s="59">
        <v>942933</v>
      </c>
      <c r="O39" s="59">
        <v>513772</v>
      </c>
      <c r="P39" s="59">
        <v>-7345119</v>
      </c>
      <c r="Q39" s="59">
        <v>-5888414</v>
      </c>
      <c r="R39" s="59">
        <v>0</v>
      </c>
      <c r="S39" s="59">
        <v>117782</v>
      </c>
      <c r="T39" s="59">
        <v>10038304</v>
      </c>
      <c r="U39" s="59">
        <v>10156086</v>
      </c>
      <c r="V39" s="59">
        <v>90413147</v>
      </c>
      <c r="W39" s="59">
        <v>27551799</v>
      </c>
      <c r="X39" s="59">
        <v>62861348</v>
      </c>
      <c r="Y39" s="60">
        <v>228.16</v>
      </c>
      <c r="Z39" s="61">
        <v>27551799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-107823732</v>
      </c>
      <c r="C42" s="18">
        <v>0</v>
      </c>
      <c r="D42" s="58">
        <v>-112683004</v>
      </c>
      <c r="E42" s="59">
        <v>-90246661</v>
      </c>
      <c r="F42" s="59">
        <v>-4632663</v>
      </c>
      <c r="G42" s="59">
        <v>-6117853</v>
      </c>
      <c r="H42" s="59">
        <v>-4697491</v>
      </c>
      <c r="I42" s="59">
        <v>-15448007</v>
      </c>
      <c r="J42" s="59">
        <v>-4220035</v>
      </c>
      <c r="K42" s="59">
        <v>-9070543</v>
      </c>
      <c r="L42" s="59">
        <v>-5103101</v>
      </c>
      <c r="M42" s="59">
        <v>-18393679</v>
      </c>
      <c r="N42" s="59">
        <v>-3944297</v>
      </c>
      <c r="O42" s="59">
        <v>-4304773</v>
      </c>
      <c r="P42" s="59">
        <v>-7259243</v>
      </c>
      <c r="Q42" s="59">
        <v>-15508313</v>
      </c>
      <c r="R42" s="59">
        <v>-4027611</v>
      </c>
      <c r="S42" s="59">
        <v>-4632401</v>
      </c>
      <c r="T42" s="59">
        <v>-3494939</v>
      </c>
      <c r="U42" s="59">
        <v>-12154951</v>
      </c>
      <c r="V42" s="59">
        <v>-61504950</v>
      </c>
      <c r="W42" s="59">
        <v>-90246661</v>
      </c>
      <c r="X42" s="59">
        <v>28741711</v>
      </c>
      <c r="Y42" s="60">
        <v>-31.85</v>
      </c>
      <c r="Z42" s="61">
        <v>-90246661</v>
      </c>
    </row>
    <row r="43" spans="1:26" ht="12.75">
      <c r="A43" s="57" t="s">
        <v>59</v>
      </c>
      <c r="B43" s="18">
        <v>6913</v>
      </c>
      <c r="C43" s="18">
        <v>0</v>
      </c>
      <c r="D43" s="58">
        <v>6516</v>
      </c>
      <c r="E43" s="59">
        <v>0</v>
      </c>
      <c r="F43" s="59">
        <v>-16971</v>
      </c>
      <c r="G43" s="59">
        <v>24204</v>
      </c>
      <c r="H43" s="59">
        <v>-6913</v>
      </c>
      <c r="I43" s="59">
        <v>320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320</v>
      </c>
      <c r="W43" s="59">
        <v>6516</v>
      </c>
      <c r="X43" s="59">
        <v>-6196</v>
      </c>
      <c r="Y43" s="60">
        <v>-95.09</v>
      </c>
      <c r="Z43" s="61">
        <v>0</v>
      </c>
    </row>
    <row r="44" spans="1:26" ht="12.75">
      <c r="A44" s="57" t="s">
        <v>60</v>
      </c>
      <c r="B44" s="18">
        <v>1470532</v>
      </c>
      <c r="C44" s="18">
        <v>0</v>
      </c>
      <c r="D44" s="58">
        <v>-558299</v>
      </c>
      <c r="E44" s="59">
        <v>0</v>
      </c>
      <c r="F44" s="59">
        <v>598256</v>
      </c>
      <c r="G44" s="59">
        <v>-553636</v>
      </c>
      <c r="H44" s="59">
        <v>-49324</v>
      </c>
      <c r="I44" s="59">
        <v>-4704</v>
      </c>
      <c r="J44" s="59">
        <v>3619</v>
      </c>
      <c r="K44" s="59">
        <v>-2122</v>
      </c>
      <c r="L44" s="59">
        <v>-652</v>
      </c>
      <c r="M44" s="59">
        <v>845</v>
      </c>
      <c r="N44" s="59">
        <v>-4696</v>
      </c>
      <c r="O44" s="59">
        <v>1798</v>
      </c>
      <c r="P44" s="59">
        <v>879</v>
      </c>
      <c r="Q44" s="59">
        <v>-2019</v>
      </c>
      <c r="R44" s="59">
        <v>-1278</v>
      </c>
      <c r="S44" s="59">
        <v>1798</v>
      </c>
      <c r="T44" s="59">
        <v>6073</v>
      </c>
      <c r="U44" s="59">
        <v>6593</v>
      </c>
      <c r="V44" s="59">
        <v>715</v>
      </c>
      <c r="W44" s="59">
        <v>-558299</v>
      </c>
      <c r="X44" s="59">
        <v>559014</v>
      </c>
      <c r="Y44" s="60">
        <v>-100.13</v>
      </c>
      <c r="Z44" s="61">
        <v>0</v>
      </c>
    </row>
    <row r="45" spans="1:26" ht="12.75">
      <c r="A45" s="68" t="s">
        <v>61</v>
      </c>
      <c r="B45" s="21">
        <v>-102459284</v>
      </c>
      <c r="C45" s="21">
        <v>0</v>
      </c>
      <c r="D45" s="103">
        <v>-113128680</v>
      </c>
      <c r="E45" s="104">
        <v>-90140554</v>
      </c>
      <c r="F45" s="104">
        <v>-6036131</v>
      </c>
      <c r="G45" s="104">
        <f>+F45+G42+G43+G44+G83</f>
        <v>-10121715</v>
      </c>
      <c r="H45" s="104">
        <f>+G45+H42+H43+H44+H83</f>
        <v>-14875443</v>
      </c>
      <c r="I45" s="104">
        <f>+H45</f>
        <v>-14875443</v>
      </c>
      <c r="J45" s="104">
        <f>+H45+J42+J43+J44+J83</f>
        <v>-19091859</v>
      </c>
      <c r="K45" s="104">
        <f>+J45+K42+K43+K44+K83</f>
        <v>-28164524</v>
      </c>
      <c r="L45" s="104">
        <f>+K45+L42+L43+L44+L83</f>
        <v>-33268277</v>
      </c>
      <c r="M45" s="104">
        <f>+L45</f>
        <v>-33268277</v>
      </c>
      <c r="N45" s="104">
        <f>+L45+N42+N43+N44+N83</f>
        <v>-37217270</v>
      </c>
      <c r="O45" s="104">
        <f>+N45+O42+O43+O44+O83</f>
        <v>-41520245</v>
      </c>
      <c r="P45" s="104">
        <f>+O45+P42+P43+P44+P83</f>
        <v>-48778609</v>
      </c>
      <c r="Q45" s="104">
        <f>+P45</f>
        <v>-48778609</v>
      </c>
      <c r="R45" s="104">
        <f>+P45+R42+R43+R44+R83</f>
        <v>-52807498</v>
      </c>
      <c r="S45" s="104">
        <f>+R45+S42+S43+S44+S83</f>
        <v>-57438101</v>
      </c>
      <c r="T45" s="104">
        <f>+S45+T42+T43+T44+T83</f>
        <v>-60926967</v>
      </c>
      <c r="U45" s="104">
        <f>+T45</f>
        <v>-60926967</v>
      </c>
      <c r="V45" s="104">
        <f>+U45</f>
        <v>-60926967</v>
      </c>
      <c r="W45" s="104">
        <f>+W83+W42+W43+W44</f>
        <v>-90789602</v>
      </c>
      <c r="X45" s="104">
        <f>+V45-W45</f>
        <v>29862635</v>
      </c>
      <c r="Y45" s="105">
        <f>+IF(W45&lt;&gt;0,+(X45/W45)*100,0)</f>
        <v>-32.892131193614</v>
      </c>
      <c r="Z45" s="106">
        <v>-90140554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7595087</v>
      </c>
      <c r="C68" s="18">
        <v>0</v>
      </c>
      <c r="D68" s="19">
        <v>9926626</v>
      </c>
      <c r="E68" s="20">
        <v>9926626</v>
      </c>
      <c r="F68" s="20">
        <v>949755</v>
      </c>
      <c r="G68" s="20">
        <v>931456</v>
      </c>
      <c r="H68" s="20">
        <v>950155</v>
      </c>
      <c r="I68" s="20">
        <v>2831366</v>
      </c>
      <c r="J68" s="20">
        <v>933092</v>
      </c>
      <c r="K68" s="20">
        <v>890937</v>
      </c>
      <c r="L68" s="20">
        <v>950360</v>
      </c>
      <c r="M68" s="20">
        <v>2774389</v>
      </c>
      <c r="N68" s="20">
        <v>953385</v>
      </c>
      <c r="O68" s="20">
        <v>947585</v>
      </c>
      <c r="P68" s="20">
        <v>-10256</v>
      </c>
      <c r="Q68" s="20">
        <v>1890714</v>
      </c>
      <c r="R68" s="20">
        <v>943906</v>
      </c>
      <c r="S68" s="20">
        <v>946913</v>
      </c>
      <c r="T68" s="20">
        <v>1877307</v>
      </c>
      <c r="U68" s="20">
        <v>3768126</v>
      </c>
      <c r="V68" s="20">
        <v>11264595</v>
      </c>
      <c r="W68" s="20">
        <v>9926626</v>
      </c>
      <c r="X68" s="20">
        <v>0</v>
      </c>
      <c r="Y68" s="19">
        <v>0</v>
      </c>
      <c r="Z68" s="22">
        <v>9926626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11834455</v>
      </c>
      <c r="C70" s="18">
        <v>0</v>
      </c>
      <c r="D70" s="19">
        <v>23994795</v>
      </c>
      <c r="E70" s="20">
        <v>23994795</v>
      </c>
      <c r="F70" s="20">
        <v>1816530</v>
      </c>
      <c r="G70" s="20">
        <v>2021514</v>
      </c>
      <c r="H70" s="20">
        <v>1744071</v>
      </c>
      <c r="I70" s="20">
        <v>5582115</v>
      </c>
      <c r="J70" s="20">
        <v>1183859</v>
      </c>
      <c r="K70" s="20">
        <v>1208348</v>
      </c>
      <c r="L70" s="20">
        <v>773167</v>
      </c>
      <c r="M70" s="20">
        <v>3165374</v>
      </c>
      <c r="N70" s="20">
        <v>851828</v>
      </c>
      <c r="O70" s="20">
        <v>847900</v>
      </c>
      <c r="P70" s="20">
        <v>71086</v>
      </c>
      <c r="Q70" s="20">
        <v>1770814</v>
      </c>
      <c r="R70" s="20">
        <v>2986883</v>
      </c>
      <c r="S70" s="20">
        <v>721210</v>
      </c>
      <c r="T70" s="20">
        <v>5134831</v>
      </c>
      <c r="U70" s="20">
        <v>8842924</v>
      </c>
      <c r="V70" s="20">
        <v>19361227</v>
      </c>
      <c r="W70" s="20">
        <v>23994795</v>
      </c>
      <c r="X70" s="20">
        <v>0</v>
      </c>
      <c r="Y70" s="19">
        <v>0</v>
      </c>
      <c r="Z70" s="22">
        <v>23994795</v>
      </c>
    </row>
    <row r="71" spans="1:26" ht="12.75" hidden="1">
      <c r="A71" s="38" t="s">
        <v>67</v>
      </c>
      <c r="B71" s="18">
        <v>6963346</v>
      </c>
      <c r="C71" s="18">
        <v>0</v>
      </c>
      <c r="D71" s="19">
        <v>9561937</v>
      </c>
      <c r="E71" s="20">
        <v>9561937</v>
      </c>
      <c r="F71" s="20">
        <v>694449</v>
      </c>
      <c r="G71" s="20">
        <v>740616</v>
      </c>
      <c r="H71" s="20">
        <v>674217</v>
      </c>
      <c r="I71" s="20">
        <v>2109282</v>
      </c>
      <c r="J71" s="20">
        <v>663702</v>
      </c>
      <c r="K71" s="20">
        <v>753747</v>
      </c>
      <c r="L71" s="20">
        <v>679826</v>
      </c>
      <c r="M71" s="20">
        <v>2097275</v>
      </c>
      <c r="N71" s="20">
        <v>612137</v>
      </c>
      <c r="O71" s="20">
        <v>719431</v>
      </c>
      <c r="P71" s="20">
        <v>-19108</v>
      </c>
      <c r="Q71" s="20">
        <v>1312460</v>
      </c>
      <c r="R71" s="20">
        <v>621311</v>
      </c>
      <c r="S71" s="20">
        <v>663127</v>
      </c>
      <c r="T71" s="20">
        <v>1312650</v>
      </c>
      <c r="U71" s="20">
        <v>2597088</v>
      </c>
      <c r="V71" s="20">
        <v>8116105</v>
      </c>
      <c r="W71" s="20">
        <v>9561937</v>
      </c>
      <c r="X71" s="20">
        <v>0</v>
      </c>
      <c r="Y71" s="19">
        <v>0</v>
      </c>
      <c r="Z71" s="22">
        <v>9561937</v>
      </c>
    </row>
    <row r="72" spans="1:26" ht="12.75" hidden="1">
      <c r="A72" s="38" t="s">
        <v>68</v>
      </c>
      <c r="B72" s="18">
        <v>4872529</v>
      </c>
      <c r="C72" s="18">
        <v>0</v>
      </c>
      <c r="D72" s="19">
        <v>5710347</v>
      </c>
      <c r="E72" s="20">
        <v>5710347</v>
      </c>
      <c r="F72" s="20">
        <v>566337</v>
      </c>
      <c r="G72" s="20">
        <v>545115</v>
      </c>
      <c r="H72" s="20">
        <v>522767</v>
      </c>
      <c r="I72" s="20">
        <v>1634219</v>
      </c>
      <c r="J72" s="20">
        <v>499819</v>
      </c>
      <c r="K72" s="20">
        <v>485215</v>
      </c>
      <c r="L72" s="20">
        <v>500119</v>
      </c>
      <c r="M72" s="20">
        <v>1485153</v>
      </c>
      <c r="N72" s="20">
        <v>500119</v>
      </c>
      <c r="O72" s="20">
        <v>498849</v>
      </c>
      <c r="P72" s="20">
        <v>-900</v>
      </c>
      <c r="Q72" s="20">
        <v>998068</v>
      </c>
      <c r="R72" s="20">
        <v>500569</v>
      </c>
      <c r="S72" s="20">
        <v>498019</v>
      </c>
      <c r="T72" s="20">
        <v>1000837</v>
      </c>
      <c r="U72" s="20">
        <v>1999425</v>
      </c>
      <c r="V72" s="20">
        <v>6116865</v>
      </c>
      <c r="W72" s="20">
        <v>5710347</v>
      </c>
      <c r="X72" s="20">
        <v>0</v>
      </c>
      <c r="Y72" s="19">
        <v>0</v>
      </c>
      <c r="Z72" s="22">
        <v>5710347</v>
      </c>
    </row>
    <row r="73" spans="1:26" ht="12.75" hidden="1">
      <c r="A73" s="38" t="s">
        <v>69</v>
      </c>
      <c r="B73" s="18">
        <v>4849048</v>
      </c>
      <c r="C73" s="18">
        <v>0</v>
      </c>
      <c r="D73" s="19">
        <v>5256936</v>
      </c>
      <c r="E73" s="20">
        <v>5256936</v>
      </c>
      <c r="F73" s="20">
        <v>424917</v>
      </c>
      <c r="G73" s="20">
        <v>409750</v>
      </c>
      <c r="H73" s="20">
        <v>392831</v>
      </c>
      <c r="I73" s="20">
        <v>1227498</v>
      </c>
      <c r="J73" s="20">
        <v>377172</v>
      </c>
      <c r="K73" s="20">
        <v>378717</v>
      </c>
      <c r="L73" s="20">
        <v>374752</v>
      </c>
      <c r="M73" s="20">
        <v>1130641</v>
      </c>
      <c r="N73" s="20">
        <v>377892</v>
      </c>
      <c r="O73" s="20">
        <v>378792</v>
      </c>
      <c r="P73" s="20">
        <v>-1800</v>
      </c>
      <c r="Q73" s="20">
        <v>754884</v>
      </c>
      <c r="R73" s="20">
        <v>378702</v>
      </c>
      <c r="S73" s="20">
        <v>374632</v>
      </c>
      <c r="T73" s="20">
        <v>754704</v>
      </c>
      <c r="U73" s="20">
        <v>1508038</v>
      </c>
      <c r="V73" s="20">
        <v>4621061</v>
      </c>
      <c r="W73" s="20">
        <v>5256936</v>
      </c>
      <c r="X73" s="20">
        <v>0</v>
      </c>
      <c r="Y73" s="19">
        <v>0</v>
      </c>
      <c r="Z73" s="22">
        <v>5256936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4696206</v>
      </c>
      <c r="C75" s="27">
        <v>0</v>
      </c>
      <c r="D75" s="28">
        <v>10655202</v>
      </c>
      <c r="E75" s="29">
        <v>10655202</v>
      </c>
      <c r="F75" s="29">
        <v>434040</v>
      </c>
      <c r="G75" s="29">
        <v>435942</v>
      </c>
      <c r="H75" s="29">
        <v>461326</v>
      </c>
      <c r="I75" s="29">
        <v>1331308</v>
      </c>
      <c r="J75" s="29">
        <v>471081</v>
      </c>
      <c r="K75" s="29">
        <v>439230</v>
      </c>
      <c r="L75" s="29">
        <v>487884</v>
      </c>
      <c r="M75" s="29">
        <v>1398195</v>
      </c>
      <c r="N75" s="29">
        <v>488823</v>
      </c>
      <c r="O75" s="29">
        <v>444041</v>
      </c>
      <c r="P75" s="29">
        <v>-165886</v>
      </c>
      <c r="Q75" s="29">
        <v>766978</v>
      </c>
      <c r="R75" s="29">
        <v>507558</v>
      </c>
      <c r="S75" s="29">
        <v>511418</v>
      </c>
      <c r="T75" s="29">
        <v>1017676</v>
      </c>
      <c r="U75" s="29">
        <v>2036652</v>
      </c>
      <c r="V75" s="29">
        <v>5533133</v>
      </c>
      <c r="W75" s="29">
        <v>10655202</v>
      </c>
      <c r="X75" s="29">
        <v>0</v>
      </c>
      <c r="Y75" s="28">
        <v>0</v>
      </c>
      <c r="Z75" s="30">
        <v>10655202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3887003</v>
      </c>
      <c r="C83" s="18"/>
      <c r="D83" s="19">
        <v>106107</v>
      </c>
      <c r="E83" s="20">
        <v>106107</v>
      </c>
      <c r="F83" s="20">
        <v>-1984753</v>
      </c>
      <c r="G83" s="20">
        <v>2561701</v>
      </c>
      <c r="H83" s="20"/>
      <c r="I83" s="20">
        <v>-1984753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-1984753</v>
      </c>
      <c r="W83" s="20">
        <v>8842</v>
      </c>
      <c r="X83" s="20"/>
      <c r="Y83" s="19"/>
      <c r="Z83" s="22">
        <v>106107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27175849</v>
      </c>
      <c r="E5" s="59">
        <v>25450758</v>
      </c>
      <c r="F5" s="59">
        <v>3432077</v>
      </c>
      <c r="G5" s="59">
        <v>2380827</v>
      </c>
      <c r="H5" s="59">
        <v>2261962</v>
      </c>
      <c r="I5" s="59">
        <v>8074866</v>
      </c>
      <c r="J5" s="59">
        <v>22899</v>
      </c>
      <c r="K5" s="59">
        <v>4533888</v>
      </c>
      <c r="L5" s="59">
        <v>2265637</v>
      </c>
      <c r="M5" s="59">
        <v>6822424</v>
      </c>
      <c r="N5" s="59">
        <v>2252513</v>
      </c>
      <c r="O5" s="59">
        <v>1905685</v>
      </c>
      <c r="P5" s="59">
        <v>2284859</v>
      </c>
      <c r="Q5" s="59">
        <v>6443057</v>
      </c>
      <c r="R5" s="59">
        <v>2265458</v>
      </c>
      <c r="S5" s="59">
        <v>2265613</v>
      </c>
      <c r="T5" s="59">
        <v>1735332</v>
      </c>
      <c r="U5" s="59">
        <v>6266403</v>
      </c>
      <c r="V5" s="59">
        <v>27606750</v>
      </c>
      <c r="W5" s="59">
        <v>25450758</v>
      </c>
      <c r="X5" s="59">
        <v>2155992</v>
      </c>
      <c r="Y5" s="60">
        <v>8.47</v>
      </c>
      <c r="Z5" s="61">
        <v>25450758</v>
      </c>
    </row>
    <row r="6" spans="1:26" ht="12.75">
      <c r="A6" s="57" t="s">
        <v>32</v>
      </c>
      <c r="B6" s="18">
        <v>0</v>
      </c>
      <c r="C6" s="18">
        <v>0</v>
      </c>
      <c r="D6" s="58">
        <v>147912653</v>
      </c>
      <c r="E6" s="59">
        <v>176191419</v>
      </c>
      <c r="F6" s="59">
        <v>13298517</v>
      </c>
      <c r="G6" s="59">
        <v>14558321</v>
      </c>
      <c r="H6" s="59">
        <v>11972750</v>
      </c>
      <c r="I6" s="59">
        <v>39829588</v>
      </c>
      <c r="J6" s="59">
        <v>1633056</v>
      </c>
      <c r="K6" s="59">
        <v>19178302</v>
      </c>
      <c r="L6" s="59">
        <v>11076722</v>
      </c>
      <c r="M6" s="59">
        <v>31888080</v>
      </c>
      <c r="N6" s="59">
        <v>15277847</v>
      </c>
      <c r="O6" s="59">
        <v>11475655</v>
      </c>
      <c r="P6" s="59">
        <v>10805850</v>
      </c>
      <c r="Q6" s="59">
        <v>37559352</v>
      </c>
      <c r="R6" s="59">
        <v>14310759</v>
      </c>
      <c r="S6" s="59">
        <v>12137108</v>
      </c>
      <c r="T6" s="59">
        <v>10557820</v>
      </c>
      <c r="U6" s="59">
        <v>37005687</v>
      </c>
      <c r="V6" s="59">
        <v>146282707</v>
      </c>
      <c r="W6" s="59">
        <v>176191419</v>
      </c>
      <c r="X6" s="59">
        <v>-29908712</v>
      </c>
      <c r="Y6" s="60">
        <v>-16.98</v>
      </c>
      <c r="Z6" s="61">
        <v>176191419</v>
      </c>
    </row>
    <row r="7" spans="1:26" ht="12.75">
      <c r="A7" s="57" t="s">
        <v>33</v>
      </c>
      <c r="B7" s="18">
        <v>0</v>
      </c>
      <c r="C7" s="18">
        <v>0</v>
      </c>
      <c r="D7" s="58">
        <v>3080000</v>
      </c>
      <c r="E7" s="59">
        <v>1300000</v>
      </c>
      <c r="F7" s="59">
        <v>157623</v>
      </c>
      <c r="G7" s="59">
        <v>262298</v>
      </c>
      <c r="H7" s="59">
        <v>231192</v>
      </c>
      <c r="I7" s="59">
        <v>651113</v>
      </c>
      <c r="J7" s="59">
        <v>215300</v>
      </c>
      <c r="K7" s="59">
        <v>112020</v>
      </c>
      <c r="L7" s="59">
        <v>63884</v>
      </c>
      <c r="M7" s="59">
        <v>391204</v>
      </c>
      <c r="N7" s="59">
        <v>96515</v>
      </c>
      <c r="O7" s="59">
        <v>81373</v>
      </c>
      <c r="P7" s="59">
        <v>81069</v>
      </c>
      <c r="Q7" s="59">
        <v>258957</v>
      </c>
      <c r="R7" s="59">
        <v>155224</v>
      </c>
      <c r="S7" s="59">
        <v>101747</v>
      </c>
      <c r="T7" s="59">
        <v>0</v>
      </c>
      <c r="U7" s="59">
        <v>256971</v>
      </c>
      <c r="V7" s="59">
        <v>1558245</v>
      </c>
      <c r="W7" s="59">
        <v>1300000</v>
      </c>
      <c r="X7" s="59">
        <v>258245</v>
      </c>
      <c r="Y7" s="60">
        <v>19.86</v>
      </c>
      <c r="Z7" s="61">
        <v>1300000</v>
      </c>
    </row>
    <row r="8" spans="1:26" ht="12.75">
      <c r="A8" s="57" t="s">
        <v>34</v>
      </c>
      <c r="B8" s="18">
        <v>0</v>
      </c>
      <c r="C8" s="18">
        <v>0</v>
      </c>
      <c r="D8" s="58">
        <v>134303900</v>
      </c>
      <c r="E8" s="59">
        <v>134303900</v>
      </c>
      <c r="F8" s="59">
        <v>54167000</v>
      </c>
      <c r="G8" s="59">
        <v>2680000</v>
      </c>
      <c r="H8" s="59">
        <v>0</v>
      </c>
      <c r="I8" s="59">
        <v>56847000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434500</v>
      </c>
      <c r="P8" s="59">
        <v>57999000</v>
      </c>
      <c r="Q8" s="59">
        <v>58433500</v>
      </c>
      <c r="R8" s="59">
        <v>0</v>
      </c>
      <c r="S8" s="59">
        <v>0</v>
      </c>
      <c r="T8" s="59">
        <v>0</v>
      </c>
      <c r="U8" s="59">
        <v>0</v>
      </c>
      <c r="V8" s="59">
        <v>115280500</v>
      </c>
      <c r="W8" s="59">
        <v>134303900</v>
      </c>
      <c r="X8" s="59">
        <v>-19023400</v>
      </c>
      <c r="Y8" s="60">
        <v>-14.16</v>
      </c>
      <c r="Z8" s="61">
        <v>134303900</v>
      </c>
    </row>
    <row r="9" spans="1:26" ht="12.75">
      <c r="A9" s="57" t="s">
        <v>35</v>
      </c>
      <c r="B9" s="18">
        <v>0</v>
      </c>
      <c r="C9" s="18">
        <v>0</v>
      </c>
      <c r="D9" s="58">
        <v>45493638</v>
      </c>
      <c r="E9" s="59">
        <v>45583138</v>
      </c>
      <c r="F9" s="59">
        <v>3453177</v>
      </c>
      <c r="G9" s="59">
        <v>3694424</v>
      </c>
      <c r="H9" s="59">
        <v>3491519</v>
      </c>
      <c r="I9" s="59">
        <v>10639120</v>
      </c>
      <c r="J9" s="59">
        <v>3636190</v>
      </c>
      <c r="K9" s="59">
        <v>5052931</v>
      </c>
      <c r="L9" s="59">
        <v>3624894</v>
      </c>
      <c r="M9" s="59">
        <v>12314015</v>
      </c>
      <c r="N9" s="59">
        <v>3753584</v>
      </c>
      <c r="O9" s="59">
        <v>3808765</v>
      </c>
      <c r="P9" s="59">
        <v>3694703</v>
      </c>
      <c r="Q9" s="59">
        <v>11257052</v>
      </c>
      <c r="R9" s="59">
        <v>95721</v>
      </c>
      <c r="S9" s="59">
        <v>175967</v>
      </c>
      <c r="T9" s="59">
        <v>4842941</v>
      </c>
      <c r="U9" s="59">
        <v>5114629</v>
      </c>
      <c r="V9" s="59">
        <v>39324816</v>
      </c>
      <c r="W9" s="59">
        <v>45583138</v>
      </c>
      <c r="X9" s="59">
        <v>-6258322</v>
      </c>
      <c r="Y9" s="60">
        <v>-13.73</v>
      </c>
      <c r="Z9" s="61">
        <v>45583138</v>
      </c>
    </row>
    <row r="10" spans="1:26" ht="20.25">
      <c r="A10" s="62" t="s">
        <v>113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357966040</v>
      </c>
      <c r="E10" s="65">
        <f t="shared" si="0"/>
        <v>382829215</v>
      </c>
      <c r="F10" s="65">
        <f t="shared" si="0"/>
        <v>74508394</v>
      </c>
      <c r="G10" s="65">
        <f t="shared" si="0"/>
        <v>23575870</v>
      </c>
      <c r="H10" s="65">
        <f t="shared" si="0"/>
        <v>17957423</v>
      </c>
      <c r="I10" s="65">
        <f t="shared" si="0"/>
        <v>116041687</v>
      </c>
      <c r="J10" s="65">
        <f t="shared" si="0"/>
        <v>5507445</v>
      </c>
      <c r="K10" s="65">
        <f t="shared" si="0"/>
        <v>28877141</v>
      </c>
      <c r="L10" s="65">
        <f t="shared" si="0"/>
        <v>17031137</v>
      </c>
      <c r="M10" s="65">
        <f t="shared" si="0"/>
        <v>51415723</v>
      </c>
      <c r="N10" s="65">
        <f t="shared" si="0"/>
        <v>21380459</v>
      </c>
      <c r="O10" s="65">
        <f t="shared" si="0"/>
        <v>17705978</v>
      </c>
      <c r="P10" s="65">
        <f t="shared" si="0"/>
        <v>74865481</v>
      </c>
      <c r="Q10" s="65">
        <f t="shared" si="0"/>
        <v>113951918</v>
      </c>
      <c r="R10" s="65">
        <f t="shared" si="0"/>
        <v>16827162</v>
      </c>
      <c r="S10" s="65">
        <f t="shared" si="0"/>
        <v>14680435</v>
      </c>
      <c r="T10" s="65">
        <f t="shared" si="0"/>
        <v>17136093</v>
      </c>
      <c r="U10" s="65">
        <f t="shared" si="0"/>
        <v>48643690</v>
      </c>
      <c r="V10" s="65">
        <f t="shared" si="0"/>
        <v>330053018</v>
      </c>
      <c r="W10" s="65">
        <f t="shared" si="0"/>
        <v>382829215</v>
      </c>
      <c r="X10" s="65">
        <f t="shared" si="0"/>
        <v>-52776197</v>
      </c>
      <c r="Y10" s="66">
        <f>+IF(W10&lt;&gt;0,(X10/W10)*100,0)</f>
        <v>-13.785833194574767</v>
      </c>
      <c r="Z10" s="67">
        <f t="shared" si="0"/>
        <v>382829215</v>
      </c>
    </row>
    <row r="11" spans="1:26" ht="12.75">
      <c r="A11" s="57" t="s">
        <v>36</v>
      </c>
      <c r="B11" s="18">
        <v>0</v>
      </c>
      <c r="C11" s="18">
        <v>0</v>
      </c>
      <c r="D11" s="58">
        <v>106514201</v>
      </c>
      <c r="E11" s="59">
        <v>91514200</v>
      </c>
      <c r="F11" s="59">
        <v>6916460</v>
      </c>
      <c r="G11" s="59">
        <v>6761026</v>
      </c>
      <c r="H11" s="59">
        <v>6918588</v>
      </c>
      <c r="I11" s="59">
        <v>20596074</v>
      </c>
      <c r="J11" s="59">
        <v>7159421</v>
      </c>
      <c r="K11" s="59">
        <v>6947619</v>
      </c>
      <c r="L11" s="59">
        <v>6939034</v>
      </c>
      <c r="M11" s="59">
        <v>21046074</v>
      </c>
      <c r="N11" s="59">
        <v>7210431</v>
      </c>
      <c r="O11" s="59">
        <v>6882710</v>
      </c>
      <c r="P11" s="59">
        <v>7148388</v>
      </c>
      <c r="Q11" s="59">
        <v>21241529</v>
      </c>
      <c r="R11" s="59">
        <v>6881628</v>
      </c>
      <c r="S11" s="59">
        <v>7058358</v>
      </c>
      <c r="T11" s="59">
        <v>7117947</v>
      </c>
      <c r="U11" s="59">
        <v>21057933</v>
      </c>
      <c r="V11" s="59">
        <v>83941610</v>
      </c>
      <c r="W11" s="59">
        <v>91514200</v>
      </c>
      <c r="X11" s="59">
        <v>-7572590</v>
      </c>
      <c r="Y11" s="60">
        <v>-8.27</v>
      </c>
      <c r="Z11" s="61">
        <v>91514200</v>
      </c>
    </row>
    <row r="12" spans="1:26" ht="12.75">
      <c r="A12" s="57" t="s">
        <v>37</v>
      </c>
      <c r="B12" s="18">
        <v>0</v>
      </c>
      <c r="C12" s="18">
        <v>0</v>
      </c>
      <c r="D12" s="58">
        <v>7286498</v>
      </c>
      <c r="E12" s="59">
        <v>7286498</v>
      </c>
      <c r="F12" s="59">
        <v>511124</v>
      </c>
      <c r="G12" s="59">
        <v>519574</v>
      </c>
      <c r="H12" s="59">
        <v>548423</v>
      </c>
      <c r="I12" s="59">
        <v>1579121</v>
      </c>
      <c r="J12" s="59">
        <v>588004</v>
      </c>
      <c r="K12" s="59">
        <v>490798</v>
      </c>
      <c r="L12" s="59">
        <v>500996</v>
      </c>
      <c r="M12" s="59">
        <v>1579798</v>
      </c>
      <c r="N12" s="59">
        <v>520498</v>
      </c>
      <c r="O12" s="59">
        <v>631816</v>
      </c>
      <c r="P12" s="59">
        <v>569192</v>
      </c>
      <c r="Q12" s="59">
        <v>1721506</v>
      </c>
      <c r="R12" s="59">
        <v>569192</v>
      </c>
      <c r="S12" s="59">
        <v>360666</v>
      </c>
      <c r="T12" s="59">
        <v>0</v>
      </c>
      <c r="U12" s="59">
        <v>929858</v>
      </c>
      <c r="V12" s="59">
        <v>5810283</v>
      </c>
      <c r="W12" s="59">
        <v>7286498</v>
      </c>
      <c r="X12" s="59">
        <v>-1476215</v>
      </c>
      <c r="Y12" s="60">
        <v>-20.26</v>
      </c>
      <c r="Z12" s="61">
        <v>7286498</v>
      </c>
    </row>
    <row r="13" spans="1:26" ht="12.75">
      <c r="A13" s="57" t="s">
        <v>114</v>
      </c>
      <c r="B13" s="18">
        <v>0</v>
      </c>
      <c r="C13" s="18">
        <v>0</v>
      </c>
      <c r="D13" s="58">
        <v>14528412</v>
      </c>
      <c r="E13" s="59">
        <v>14528412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14528412</v>
      </c>
      <c r="X13" s="59">
        <v>-14528412</v>
      </c>
      <c r="Y13" s="60">
        <v>-100</v>
      </c>
      <c r="Z13" s="61">
        <v>14528412</v>
      </c>
    </row>
    <row r="14" spans="1:26" ht="12.75">
      <c r="A14" s="57" t="s">
        <v>38</v>
      </c>
      <c r="B14" s="18">
        <v>0</v>
      </c>
      <c r="C14" s="18">
        <v>0</v>
      </c>
      <c r="D14" s="58">
        <v>150000</v>
      </c>
      <c r="E14" s="59">
        <v>150000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150000</v>
      </c>
      <c r="X14" s="59">
        <v>-150000</v>
      </c>
      <c r="Y14" s="60">
        <v>-100</v>
      </c>
      <c r="Z14" s="61">
        <v>150000</v>
      </c>
    </row>
    <row r="15" spans="1:26" ht="12.75">
      <c r="A15" s="57" t="s">
        <v>39</v>
      </c>
      <c r="B15" s="18">
        <v>0</v>
      </c>
      <c r="C15" s="18">
        <v>0</v>
      </c>
      <c r="D15" s="58">
        <v>82627646</v>
      </c>
      <c r="E15" s="59">
        <v>153574231</v>
      </c>
      <c r="F15" s="59">
        <v>7897</v>
      </c>
      <c r="G15" s="59">
        <v>4404712</v>
      </c>
      <c r="H15" s="59">
        <v>3789442</v>
      </c>
      <c r="I15" s="59">
        <v>8202051</v>
      </c>
      <c r="J15" s="59">
        <v>9859789</v>
      </c>
      <c r="K15" s="59">
        <v>39244417</v>
      </c>
      <c r="L15" s="59">
        <v>34730728</v>
      </c>
      <c r="M15" s="59">
        <v>83834934</v>
      </c>
      <c r="N15" s="59">
        <v>5381518</v>
      </c>
      <c r="O15" s="59">
        <v>112108979</v>
      </c>
      <c r="P15" s="59">
        <v>6736788</v>
      </c>
      <c r="Q15" s="59">
        <v>124227285</v>
      </c>
      <c r="R15" s="59">
        <v>1190632</v>
      </c>
      <c r="S15" s="59">
        <v>81494255</v>
      </c>
      <c r="T15" s="59">
        <v>-210689115</v>
      </c>
      <c r="U15" s="59">
        <v>-128004228</v>
      </c>
      <c r="V15" s="59">
        <v>88260042</v>
      </c>
      <c r="W15" s="59">
        <v>153574231</v>
      </c>
      <c r="X15" s="59">
        <v>-65314189</v>
      </c>
      <c r="Y15" s="60">
        <v>-42.53</v>
      </c>
      <c r="Z15" s="61">
        <v>153574231</v>
      </c>
    </row>
    <row r="16" spans="1:26" ht="12.75">
      <c r="A16" s="57" t="s">
        <v>34</v>
      </c>
      <c r="B16" s="18">
        <v>0</v>
      </c>
      <c r="C16" s="18">
        <v>0</v>
      </c>
      <c r="D16" s="58">
        <v>1094897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1211980</v>
      </c>
      <c r="U16" s="59">
        <v>1211980</v>
      </c>
      <c r="V16" s="59">
        <v>1211980</v>
      </c>
      <c r="W16" s="59">
        <v>0</v>
      </c>
      <c r="X16" s="59">
        <v>1211980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58645611</v>
      </c>
      <c r="E17" s="59">
        <v>79041729</v>
      </c>
      <c r="F17" s="59">
        <v>542535</v>
      </c>
      <c r="G17" s="59">
        <v>540037</v>
      </c>
      <c r="H17" s="59">
        <v>693074</v>
      </c>
      <c r="I17" s="59">
        <v>1775646</v>
      </c>
      <c r="J17" s="59">
        <v>1693711</v>
      </c>
      <c r="K17" s="59">
        <v>1184440</v>
      </c>
      <c r="L17" s="59">
        <v>1447596</v>
      </c>
      <c r="M17" s="59">
        <v>4325747</v>
      </c>
      <c r="N17" s="59">
        <v>1400042</v>
      </c>
      <c r="O17" s="59">
        <v>3635988</v>
      </c>
      <c r="P17" s="59">
        <v>3754305</v>
      </c>
      <c r="Q17" s="59">
        <v>8790335</v>
      </c>
      <c r="R17" s="59">
        <v>698188</v>
      </c>
      <c r="S17" s="59">
        <v>2703694</v>
      </c>
      <c r="T17" s="59">
        <v>4685168</v>
      </c>
      <c r="U17" s="59">
        <v>8087050</v>
      </c>
      <c r="V17" s="59">
        <v>22978778</v>
      </c>
      <c r="W17" s="59">
        <v>79041729</v>
      </c>
      <c r="X17" s="59">
        <v>-56062951</v>
      </c>
      <c r="Y17" s="60">
        <v>-70.93</v>
      </c>
      <c r="Z17" s="61">
        <v>79041729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270847265</v>
      </c>
      <c r="E18" s="71">
        <f t="shared" si="1"/>
        <v>346095070</v>
      </c>
      <c r="F18" s="71">
        <f t="shared" si="1"/>
        <v>7978016</v>
      </c>
      <c r="G18" s="71">
        <f t="shared" si="1"/>
        <v>12225349</v>
      </c>
      <c r="H18" s="71">
        <f t="shared" si="1"/>
        <v>11949527</v>
      </c>
      <c r="I18" s="71">
        <f t="shared" si="1"/>
        <v>32152892</v>
      </c>
      <c r="J18" s="71">
        <f t="shared" si="1"/>
        <v>19300925</v>
      </c>
      <c r="K18" s="71">
        <f t="shared" si="1"/>
        <v>47867274</v>
      </c>
      <c r="L18" s="71">
        <f t="shared" si="1"/>
        <v>43618354</v>
      </c>
      <c r="M18" s="71">
        <f t="shared" si="1"/>
        <v>110786553</v>
      </c>
      <c r="N18" s="71">
        <f t="shared" si="1"/>
        <v>14512489</v>
      </c>
      <c r="O18" s="71">
        <f t="shared" si="1"/>
        <v>123259493</v>
      </c>
      <c r="P18" s="71">
        <f t="shared" si="1"/>
        <v>18208673</v>
      </c>
      <c r="Q18" s="71">
        <f t="shared" si="1"/>
        <v>155980655</v>
      </c>
      <c r="R18" s="71">
        <f t="shared" si="1"/>
        <v>9339640</v>
      </c>
      <c r="S18" s="71">
        <f t="shared" si="1"/>
        <v>91616973</v>
      </c>
      <c r="T18" s="71">
        <f t="shared" si="1"/>
        <v>-197674020</v>
      </c>
      <c r="U18" s="71">
        <f t="shared" si="1"/>
        <v>-96717407</v>
      </c>
      <c r="V18" s="71">
        <f t="shared" si="1"/>
        <v>202202693</v>
      </c>
      <c r="W18" s="71">
        <f t="shared" si="1"/>
        <v>346095070</v>
      </c>
      <c r="X18" s="71">
        <f t="shared" si="1"/>
        <v>-143892377</v>
      </c>
      <c r="Y18" s="66">
        <f>+IF(W18&lt;&gt;0,(X18/W18)*100,0)</f>
        <v>-41.57596841815747</v>
      </c>
      <c r="Z18" s="72">
        <f t="shared" si="1"/>
        <v>346095070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87118775</v>
      </c>
      <c r="E19" s="75">
        <f t="shared" si="2"/>
        <v>36734145</v>
      </c>
      <c r="F19" s="75">
        <f t="shared" si="2"/>
        <v>66530378</v>
      </c>
      <c r="G19" s="75">
        <f t="shared" si="2"/>
        <v>11350521</v>
      </c>
      <c r="H19" s="75">
        <f t="shared" si="2"/>
        <v>6007896</v>
      </c>
      <c r="I19" s="75">
        <f t="shared" si="2"/>
        <v>83888795</v>
      </c>
      <c r="J19" s="75">
        <f t="shared" si="2"/>
        <v>-13793480</v>
      </c>
      <c r="K19" s="75">
        <f t="shared" si="2"/>
        <v>-18990133</v>
      </c>
      <c r="L19" s="75">
        <f t="shared" si="2"/>
        <v>-26587217</v>
      </c>
      <c r="M19" s="75">
        <f t="shared" si="2"/>
        <v>-59370830</v>
      </c>
      <c r="N19" s="75">
        <f t="shared" si="2"/>
        <v>6867970</v>
      </c>
      <c r="O19" s="75">
        <f t="shared" si="2"/>
        <v>-105553515</v>
      </c>
      <c r="P19" s="75">
        <f t="shared" si="2"/>
        <v>56656808</v>
      </c>
      <c r="Q19" s="75">
        <f t="shared" si="2"/>
        <v>-42028737</v>
      </c>
      <c r="R19" s="75">
        <f t="shared" si="2"/>
        <v>7487522</v>
      </c>
      <c r="S19" s="75">
        <f t="shared" si="2"/>
        <v>-76936538</v>
      </c>
      <c r="T19" s="75">
        <f t="shared" si="2"/>
        <v>214810113</v>
      </c>
      <c r="U19" s="75">
        <f t="shared" si="2"/>
        <v>145361097</v>
      </c>
      <c r="V19" s="75">
        <f t="shared" si="2"/>
        <v>127850325</v>
      </c>
      <c r="W19" s="75">
        <f>IF(E10=E18,0,W10-W18)</f>
        <v>36734145</v>
      </c>
      <c r="X19" s="75">
        <f t="shared" si="2"/>
        <v>91116180</v>
      </c>
      <c r="Y19" s="76">
        <f>+IF(W19&lt;&gt;0,(X19/W19)*100,0)</f>
        <v>248.04219616381437</v>
      </c>
      <c r="Z19" s="77">
        <f t="shared" si="2"/>
        <v>36734145</v>
      </c>
    </row>
    <row r="20" spans="1:26" ht="20.25">
      <c r="A20" s="78" t="s">
        <v>43</v>
      </c>
      <c r="B20" s="79">
        <v>0</v>
      </c>
      <c r="C20" s="79">
        <v>0</v>
      </c>
      <c r="D20" s="80">
        <v>50258000</v>
      </c>
      <c r="E20" s="81">
        <v>49458000</v>
      </c>
      <c r="F20" s="81">
        <v>4000000</v>
      </c>
      <c r="G20" s="81">
        <v>0</v>
      </c>
      <c r="H20" s="81">
        <v>7000000</v>
      </c>
      <c r="I20" s="81">
        <v>11000000</v>
      </c>
      <c r="J20" s="81">
        <v>0</v>
      </c>
      <c r="K20" s="81">
        <v>5000000</v>
      </c>
      <c r="L20" s="81">
        <v>17500000</v>
      </c>
      <c r="M20" s="81">
        <v>22500000</v>
      </c>
      <c r="N20" s="81">
        <v>0</v>
      </c>
      <c r="O20" s="81">
        <v>0</v>
      </c>
      <c r="P20" s="81">
        <v>10500000</v>
      </c>
      <c r="Q20" s="81">
        <v>10500000</v>
      </c>
      <c r="R20" s="81">
        <v>0</v>
      </c>
      <c r="S20" s="81">
        <v>5458000</v>
      </c>
      <c r="T20" s="81">
        <v>0</v>
      </c>
      <c r="U20" s="81">
        <v>5458000</v>
      </c>
      <c r="V20" s="81">
        <v>49458000</v>
      </c>
      <c r="W20" s="81">
        <v>49458000</v>
      </c>
      <c r="X20" s="81">
        <v>0</v>
      </c>
      <c r="Y20" s="82">
        <v>0</v>
      </c>
      <c r="Z20" s="83">
        <v>49458000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137376775</v>
      </c>
      <c r="E22" s="93">
        <f t="shared" si="3"/>
        <v>86192145</v>
      </c>
      <c r="F22" s="93">
        <f t="shared" si="3"/>
        <v>70530378</v>
      </c>
      <c r="G22" s="93">
        <f t="shared" si="3"/>
        <v>11350521</v>
      </c>
      <c r="H22" s="93">
        <f t="shared" si="3"/>
        <v>13007896</v>
      </c>
      <c r="I22" s="93">
        <f t="shared" si="3"/>
        <v>94888795</v>
      </c>
      <c r="J22" s="93">
        <f t="shared" si="3"/>
        <v>-13793480</v>
      </c>
      <c r="K22" s="93">
        <f t="shared" si="3"/>
        <v>-13990133</v>
      </c>
      <c r="L22" s="93">
        <f t="shared" si="3"/>
        <v>-9087217</v>
      </c>
      <c r="M22" s="93">
        <f t="shared" si="3"/>
        <v>-36870830</v>
      </c>
      <c r="N22" s="93">
        <f t="shared" si="3"/>
        <v>6867970</v>
      </c>
      <c r="O22" s="93">
        <f t="shared" si="3"/>
        <v>-105553515</v>
      </c>
      <c r="P22" s="93">
        <f t="shared" si="3"/>
        <v>67156808</v>
      </c>
      <c r="Q22" s="93">
        <f t="shared" si="3"/>
        <v>-31528737</v>
      </c>
      <c r="R22" s="93">
        <f t="shared" si="3"/>
        <v>7487522</v>
      </c>
      <c r="S22" s="93">
        <f t="shared" si="3"/>
        <v>-71478538</v>
      </c>
      <c r="T22" s="93">
        <f t="shared" si="3"/>
        <v>214810113</v>
      </c>
      <c r="U22" s="93">
        <f t="shared" si="3"/>
        <v>150819097</v>
      </c>
      <c r="V22" s="93">
        <f t="shared" si="3"/>
        <v>177308325</v>
      </c>
      <c r="W22" s="93">
        <f t="shared" si="3"/>
        <v>86192145</v>
      </c>
      <c r="X22" s="93">
        <f t="shared" si="3"/>
        <v>91116180</v>
      </c>
      <c r="Y22" s="94">
        <f>+IF(W22&lt;&gt;0,(X22/W22)*100,0)</f>
        <v>105.71285817286483</v>
      </c>
      <c r="Z22" s="95">
        <f t="shared" si="3"/>
        <v>86192145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137376775</v>
      </c>
      <c r="E24" s="75">
        <f t="shared" si="4"/>
        <v>86192145</v>
      </c>
      <c r="F24" s="75">
        <f t="shared" si="4"/>
        <v>70530378</v>
      </c>
      <c r="G24" s="75">
        <f t="shared" si="4"/>
        <v>11350521</v>
      </c>
      <c r="H24" s="75">
        <f t="shared" si="4"/>
        <v>13007896</v>
      </c>
      <c r="I24" s="75">
        <f t="shared" si="4"/>
        <v>94888795</v>
      </c>
      <c r="J24" s="75">
        <f t="shared" si="4"/>
        <v>-13793480</v>
      </c>
      <c r="K24" s="75">
        <f t="shared" si="4"/>
        <v>-13990133</v>
      </c>
      <c r="L24" s="75">
        <f t="shared" si="4"/>
        <v>-9087217</v>
      </c>
      <c r="M24" s="75">
        <f t="shared" si="4"/>
        <v>-36870830</v>
      </c>
      <c r="N24" s="75">
        <f t="shared" si="4"/>
        <v>6867970</v>
      </c>
      <c r="O24" s="75">
        <f t="shared" si="4"/>
        <v>-105553515</v>
      </c>
      <c r="P24" s="75">
        <f t="shared" si="4"/>
        <v>67156808</v>
      </c>
      <c r="Q24" s="75">
        <f t="shared" si="4"/>
        <v>-31528737</v>
      </c>
      <c r="R24" s="75">
        <f t="shared" si="4"/>
        <v>7487522</v>
      </c>
      <c r="S24" s="75">
        <f t="shared" si="4"/>
        <v>-71478538</v>
      </c>
      <c r="T24" s="75">
        <f t="shared" si="4"/>
        <v>214810113</v>
      </c>
      <c r="U24" s="75">
        <f t="shared" si="4"/>
        <v>150819097</v>
      </c>
      <c r="V24" s="75">
        <f t="shared" si="4"/>
        <v>177308325</v>
      </c>
      <c r="W24" s="75">
        <f t="shared" si="4"/>
        <v>86192145</v>
      </c>
      <c r="X24" s="75">
        <f t="shared" si="4"/>
        <v>91116180</v>
      </c>
      <c r="Y24" s="76">
        <f>+IF(W24&lt;&gt;0,(X24/W24)*100,0)</f>
        <v>105.71285817286483</v>
      </c>
      <c r="Z24" s="77">
        <f t="shared" si="4"/>
        <v>86192145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77953000</v>
      </c>
      <c r="E27" s="104">
        <v>60888000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3026456</v>
      </c>
      <c r="L27" s="104">
        <v>3089009</v>
      </c>
      <c r="M27" s="104">
        <v>6115465</v>
      </c>
      <c r="N27" s="104">
        <v>0</v>
      </c>
      <c r="O27" s="104">
        <v>7746190</v>
      </c>
      <c r="P27" s="104">
        <v>199560</v>
      </c>
      <c r="Q27" s="104">
        <v>7945750</v>
      </c>
      <c r="R27" s="104">
        <v>0</v>
      </c>
      <c r="S27" s="104">
        <v>5539043</v>
      </c>
      <c r="T27" s="104">
        <v>15133770</v>
      </c>
      <c r="U27" s="104">
        <v>20672813</v>
      </c>
      <c r="V27" s="104">
        <v>34734028</v>
      </c>
      <c r="W27" s="104">
        <v>60888000</v>
      </c>
      <c r="X27" s="104">
        <v>-26153972</v>
      </c>
      <c r="Y27" s="105">
        <v>-42.95</v>
      </c>
      <c r="Z27" s="106">
        <v>60888000</v>
      </c>
    </row>
    <row r="28" spans="1:26" ht="12.75">
      <c r="A28" s="107" t="s">
        <v>47</v>
      </c>
      <c r="B28" s="18">
        <v>0</v>
      </c>
      <c r="C28" s="18">
        <v>0</v>
      </c>
      <c r="D28" s="58">
        <v>76523000</v>
      </c>
      <c r="E28" s="59">
        <v>59458000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3026456</v>
      </c>
      <c r="L28" s="59">
        <v>3089009</v>
      </c>
      <c r="M28" s="59">
        <v>6115465</v>
      </c>
      <c r="N28" s="59">
        <v>0</v>
      </c>
      <c r="O28" s="59">
        <v>7718771</v>
      </c>
      <c r="P28" s="59">
        <v>0</v>
      </c>
      <c r="Q28" s="59">
        <v>7718771</v>
      </c>
      <c r="R28" s="59">
        <v>0</v>
      </c>
      <c r="S28" s="59">
        <v>5539043</v>
      </c>
      <c r="T28" s="59">
        <v>14237058</v>
      </c>
      <c r="U28" s="59">
        <v>19776101</v>
      </c>
      <c r="V28" s="59">
        <v>33610337</v>
      </c>
      <c r="W28" s="59">
        <v>59458000</v>
      </c>
      <c r="X28" s="59">
        <v>-25847663</v>
      </c>
      <c r="Y28" s="60">
        <v>-43.47</v>
      </c>
      <c r="Z28" s="61">
        <v>59458000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1430000</v>
      </c>
      <c r="E31" s="59">
        <v>1430000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27419</v>
      </c>
      <c r="P31" s="59">
        <v>199560</v>
      </c>
      <c r="Q31" s="59">
        <v>226979</v>
      </c>
      <c r="R31" s="59">
        <v>0</v>
      </c>
      <c r="S31" s="59">
        <v>0</v>
      </c>
      <c r="T31" s="59">
        <v>896712</v>
      </c>
      <c r="U31" s="59">
        <v>896712</v>
      </c>
      <c r="V31" s="59">
        <v>1123691</v>
      </c>
      <c r="W31" s="59">
        <v>1430000</v>
      </c>
      <c r="X31" s="59">
        <v>-306309</v>
      </c>
      <c r="Y31" s="60">
        <v>-21.42</v>
      </c>
      <c r="Z31" s="61">
        <v>1430000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77953000</v>
      </c>
      <c r="E32" s="104">
        <f t="shared" si="5"/>
        <v>60888000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3026456</v>
      </c>
      <c r="L32" s="104">
        <f t="shared" si="5"/>
        <v>3089009</v>
      </c>
      <c r="M32" s="104">
        <f t="shared" si="5"/>
        <v>6115465</v>
      </c>
      <c r="N32" s="104">
        <f t="shared" si="5"/>
        <v>0</v>
      </c>
      <c r="O32" s="104">
        <f t="shared" si="5"/>
        <v>7746190</v>
      </c>
      <c r="P32" s="104">
        <f t="shared" si="5"/>
        <v>199560</v>
      </c>
      <c r="Q32" s="104">
        <f t="shared" si="5"/>
        <v>7945750</v>
      </c>
      <c r="R32" s="104">
        <f t="shared" si="5"/>
        <v>0</v>
      </c>
      <c r="S32" s="104">
        <f t="shared" si="5"/>
        <v>5539043</v>
      </c>
      <c r="T32" s="104">
        <f t="shared" si="5"/>
        <v>15133770</v>
      </c>
      <c r="U32" s="104">
        <f t="shared" si="5"/>
        <v>20672813</v>
      </c>
      <c r="V32" s="104">
        <f t="shared" si="5"/>
        <v>34734028</v>
      </c>
      <c r="W32" s="104">
        <f t="shared" si="5"/>
        <v>60888000</v>
      </c>
      <c r="X32" s="104">
        <f t="shared" si="5"/>
        <v>-26153972</v>
      </c>
      <c r="Y32" s="105">
        <f>+IF(W32&lt;&gt;0,(X32/W32)*100,0)</f>
        <v>-42.95423071869662</v>
      </c>
      <c r="Z32" s="106">
        <f t="shared" si="5"/>
        <v>60888000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316002275</v>
      </c>
      <c r="E35" s="59">
        <v>281882645</v>
      </c>
      <c r="F35" s="59">
        <v>412250163</v>
      </c>
      <c r="G35" s="59">
        <v>19826307</v>
      </c>
      <c r="H35" s="59">
        <v>5114229</v>
      </c>
      <c r="I35" s="59">
        <v>437190699</v>
      </c>
      <c r="J35" s="59">
        <v>-13276471</v>
      </c>
      <c r="K35" s="59">
        <v>20859097</v>
      </c>
      <c r="L35" s="59">
        <v>15283463</v>
      </c>
      <c r="M35" s="59">
        <v>22866089</v>
      </c>
      <c r="N35" s="59">
        <v>8800116</v>
      </c>
      <c r="O35" s="59">
        <v>10532954</v>
      </c>
      <c r="P35" s="59">
        <v>66778028</v>
      </c>
      <c r="Q35" s="59">
        <v>86111098</v>
      </c>
      <c r="R35" s="59">
        <v>9607658</v>
      </c>
      <c r="S35" s="59">
        <v>13264052</v>
      </c>
      <c r="T35" s="59">
        <v>-55440269</v>
      </c>
      <c r="U35" s="59">
        <v>-32568559</v>
      </c>
      <c r="V35" s="59">
        <v>513599327</v>
      </c>
      <c r="W35" s="59">
        <v>281882645</v>
      </c>
      <c r="X35" s="59">
        <v>231716682</v>
      </c>
      <c r="Y35" s="60">
        <v>82.2</v>
      </c>
      <c r="Z35" s="61">
        <v>281882645</v>
      </c>
    </row>
    <row r="36" spans="1:26" ht="12.75">
      <c r="A36" s="57" t="s">
        <v>53</v>
      </c>
      <c r="B36" s="18">
        <v>0</v>
      </c>
      <c r="C36" s="18">
        <v>0</v>
      </c>
      <c r="D36" s="58">
        <v>77953000</v>
      </c>
      <c r="E36" s="59">
        <v>60888000</v>
      </c>
      <c r="F36" s="59">
        <v>1512383649</v>
      </c>
      <c r="G36" s="59">
        <v>0</v>
      </c>
      <c r="H36" s="59">
        <v>0</v>
      </c>
      <c r="I36" s="59">
        <v>1512383649</v>
      </c>
      <c r="J36" s="59">
        <v>0</v>
      </c>
      <c r="K36" s="59">
        <v>3026456</v>
      </c>
      <c r="L36" s="59">
        <v>3089009</v>
      </c>
      <c r="M36" s="59">
        <v>6115465</v>
      </c>
      <c r="N36" s="59">
        <v>0</v>
      </c>
      <c r="O36" s="59">
        <v>7746190</v>
      </c>
      <c r="P36" s="59">
        <v>199560</v>
      </c>
      <c r="Q36" s="59">
        <v>7945750</v>
      </c>
      <c r="R36" s="59">
        <v>0</v>
      </c>
      <c r="S36" s="59">
        <v>5539043</v>
      </c>
      <c r="T36" s="59">
        <v>15133770</v>
      </c>
      <c r="U36" s="59">
        <v>20672813</v>
      </c>
      <c r="V36" s="59">
        <v>1547117677</v>
      </c>
      <c r="W36" s="59">
        <v>60888000</v>
      </c>
      <c r="X36" s="59">
        <v>1486229677</v>
      </c>
      <c r="Y36" s="60">
        <v>2440.92</v>
      </c>
      <c r="Z36" s="61">
        <v>60888000</v>
      </c>
    </row>
    <row r="37" spans="1:26" ht="12.75">
      <c r="A37" s="57" t="s">
        <v>54</v>
      </c>
      <c r="B37" s="18">
        <v>0</v>
      </c>
      <c r="C37" s="18">
        <v>0</v>
      </c>
      <c r="D37" s="58">
        <v>256578500</v>
      </c>
      <c r="E37" s="59">
        <v>256578500</v>
      </c>
      <c r="F37" s="59">
        <v>202380059</v>
      </c>
      <c r="G37" s="59">
        <v>8475786</v>
      </c>
      <c r="H37" s="59">
        <v>-7893672</v>
      </c>
      <c r="I37" s="59">
        <v>202962173</v>
      </c>
      <c r="J37" s="59">
        <v>517010</v>
      </c>
      <c r="K37" s="59">
        <v>37875691</v>
      </c>
      <c r="L37" s="59">
        <v>27459693</v>
      </c>
      <c r="M37" s="59">
        <v>65852394</v>
      </c>
      <c r="N37" s="59">
        <v>1932149</v>
      </c>
      <c r="O37" s="59">
        <v>123832661</v>
      </c>
      <c r="P37" s="59">
        <v>-179224</v>
      </c>
      <c r="Q37" s="59">
        <v>125585586</v>
      </c>
      <c r="R37" s="59">
        <v>2120132</v>
      </c>
      <c r="S37" s="59">
        <v>90281631</v>
      </c>
      <c r="T37" s="59">
        <v>-255116617</v>
      </c>
      <c r="U37" s="59">
        <v>-162714854</v>
      </c>
      <c r="V37" s="59">
        <v>231685299</v>
      </c>
      <c r="W37" s="59">
        <v>256578500</v>
      </c>
      <c r="X37" s="59">
        <v>-24893201</v>
      </c>
      <c r="Y37" s="60">
        <v>-9.7</v>
      </c>
      <c r="Z37" s="61">
        <v>256578500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33663758</v>
      </c>
      <c r="G38" s="59">
        <v>0</v>
      </c>
      <c r="H38" s="59">
        <v>0</v>
      </c>
      <c r="I38" s="59">
        <v>33663758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33663758</v>
      </c>
      <c r="W38" s="59">
        <v>0</v>
      </c>
      <c r="X38" s="59">
        <v>33663758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137376775</v>
      </c>
      <c r="E39" s="59">
        <v>86192145</v>
      </c>
      <c r="F39" s="59">
        <v>1688590000</v>
      </c>
      <c r="G39" s="59">
        <v>11350519</v>
      </c>
      <c r="H39" s="59">
        <v>13007902</v>
      </c>
      <c r="I39" s="59">
        <v>1712948421</v>
      </c>
      <c r="J39" s="59">
        <v>-13793481</v>
      </c>
      <c r="K39" s="59">
        <v>0</v>
      </c>
      <c r="L39" s="59">
        <v>0</v>
      </c>
      <c r="M39" s="59">
        <v>-13793481</v>
      </c>
      <c r="N39" s="59">
        <v>6867968</v>
      </c>
      <c r="O39" s="59">
        <v>-105553515</v>
      </c>
      <c r="P39" s="59">
        <v>0</v>
      </c>
      <c r="Q39" s="59">
        <v>-98685547</v>
      </c>
      <c r="R39" s="59">
        <v>7487523</v>
      </c>
      <c r="S39" s="59">
        <v>-71478537</v>
      </c>
      <c r="T39" s="59">
        <v>214810121</v>
      </c>
      <c r="U39" s="59">
        <v>150819107</v>
      </c>
      <c r="V39" s="59">
        <v>1751288500</v>
      </c>
      <c r="W39" s="59">
        <v>86192145</v>
      </c>
      <c r="X39" s="59">
        <v>1665096355</v>
      </c>
      <c r="Y39" s="60">
        <v>1931.84</v>
      </c>
      <c r="Z39" s="61">
        <v>86192145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-227146192</v>
      </c>
      <c r="E42" s="59">
        <v>-281187776</v>
      </c>
      <c r="F42" s="59">
        <v>-7978016</v>
      </c>
      <c r="G42" s="59">
        <v>-12225349</v>
      </c>
      <c r="H42" s="59">
        <v>-11949527</v>
      </c>
      <c r="I42" s="59">
        <v>-32152892</v>
      </c>
      <c r="J42" s="59">
        <v>-19300925</v>
      </c>
      <c r="K42" s="59">
        <v>-47867274</v>
      </c>
      <c r="L42" s="59">
        <v>-43618354</v>
      </c>
      <c r="M42" s="59">
        <v>-110786553</v>
      </c>
      <c r="N42" s="59">
        <v>-14512489</v>
      </c>
      <c r="O42" s="59">
        <v>-123259493</v>
      </c>
      <c r="P42" s="59">
        <v>-18208673</v>
      </c>
      <c r="Q42" s="59">
        <v>-155980655</v>
      </c>
      <c r="R42" s="59">
        <v>-9339640</v>
      </c>
      <c r="S42" s="59">
        <v>-91616973</v>
      </c>
      <c r="T42" s="59">
        <v>198888664</v>
      </c>
      <c r="U42" s="59">
        <v>97932051</v>
      </c>
      <c r="V42" s="59">
        <v>-200988049</v>
      </c>
      <c r="W42" s="59">
        <v>-281187776</v>
      </c>
      <c r="X42" s="59">
        <v>80199727</v>
      </c>
      <c r="Y42" s="60">
        <v>-28.52</v>
      </c>
      <c r="Z42" s="61">
        <v>-281187776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193539664</v>
      </c>
      <c r="E44" s="59">
        <v>0</v>
      </c>
      <c r="F44" s="59">
        <v>-12930082</v>
      </c>
      <c r="G44" s="59">
        <v>-3179529</v>
      </c>
      <c r="H44" s="59">
        <v>-10355</v>
      </c>
      <c r="I44" s="59">
        <v>-16119966</v>
      </c>
      <c r="J44" s="59">
        <v>2921</v>
      </c>
      <c r="K44" s="59">
        <v>292014</v>
      </c>
      <c r="L44" s="59">
        <v>-304332</v>
      </c>
      <c r="M44" s="59">
        <v>-9397</v>
      </c>
      <c r="N44" s="59">
        <v>-264159</v>
      </c>
      <c r="O44" s="59">
        <v>275916</v>
      </c>
      <c r="P44" s="59">
        <v>24471</v>
      </c>
      <c r="Q44" s="59">
        <v>36228</v>
      </c>
      <c r="R44" s="59">
        <v>-35163</v>
      </c>
      <c r="S44" s="59">
        <v>5970</v>
      </c>
      <c r="T44" s="59">
        <v>4948</v>
      </c>
      <c r="U44" s="59">
        <v>-24245</v>
      </c>
      <c r="V44" s="59">
        <v>-16117380</v>
      </c>
      <c r="W44" s="59">
        <v>193539664</v>
      </c>
      <c r="X44" s="59">
        <v>-209657044</v>
      </c>
      <c r="Y44" s="60">
        <v>-108.33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-15950765</v>
      </c>
      <c r="E45" s="104">
        <v>-302941927</v>
      </c>
      <c r="F45" s="104">
        <v>37434926</v>
      </c>
      <c r="G45" s="104">
        <f>+F45+G42+G43+G44+G83</f>
        <v>22030048</v>
      </c>
      <c r="H45" s="104">
        <f>+G45+H42+H43+H44+H83</f>
        <v>10070166</v>
      </c>
      <c r="I45" s="104">
        <f>+H45</f>
        <v>10070166</v>
      </c>
      <c r="J45" s="104">
        <f>+H45+J42+J43+J44+J83</f>
        <v>-9227838</v>
      </c>
      <c r="K45" s="104">
        <f>+J45+K42+K43+K44+K83</f>
        <v>-56803098</v>
      </c>
      <c r="L45" s="104">
        <f>+K45+L42+L43+L44+L83</f>
        <v>-100725784</v>
      </c>
      <c r="M45" s="104">
        <f>+L45</f>
        <v>-100725784</v>
      </c>
      <c r="N45" s="104">
        <f>+L45+N42+N43+N44+N83</f>
        <v>-115502432</v>
      </c>
      <c r="O45" s="104">
        <f>+N45+O42+O43+O44+O83</f>
        <v>-238486009</v>
      </c>
      <c r="P45" s="104">
        <f>+O45+P42+P43+P44+P83</f>
        <v>-256670211</v>
      </c>
      <c r="Q45" s="104">
        <f>+P45</f>
        <v>-256670211</v>
      </c>
      <c r="R45" s="104">
        <f>+P45+R42+R43+R44+R83</f>
        <v>-266045014</v>
      </c>
      <c r="S45" s="104">
        <f>+R45+S42+S43+S44+S83</f>
        <v>-357656017</v>
      </c>
      <c r="T45" s="104">
        <f>+S45+T42+T43+T44+T83</f>
        <v>-158762405</v>
      </c>
      <c r="U45" s="104">
        <f>+T45</f>
        <v>-158762405</v>
      </c>
      <c r="V45" s="104">
        <f>+U45</f>
        <v>-158762405</v>
      </c>
      <c r="W45" s="104">
        <f>+W83+W42+W43+W44</f>
        <v>-86176799</v>
      </c>
      <c r="X45" s="104">
        <f>+V45-W45</f>
        <v>-72585606</v>
      </c>
      <c r="Y45" s="105">
        <f>+IF(W45&lt;&gt;0,+(X45/W45)*100,0)</f>
        <v>84.22870986424084</v>
      </c>
      <c r="Z45" s="106">
        <v>-302941927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27175849</v>
      </c>
      <c r="E68" s="20">
        <v>25450758</v>
      </c>
      <c r="F68" s="20">
        <v>3432077</v>
      </c>
      <c r="G68" s="20">
        <v>2380827</v>
      </c>
      <c r="H68" s="20">
        <v>2261962</v>
      </c>
      <c r="I68" s="20">
        <v>8074866</v>
      </c>
      <c r="J68" s="20">
        <v>22899</v>
      </c>
      <c r="K68" s="20">
        <v>4533888</v>
      </c>
      <c r="L68" s="20">
        <v>2265637</v>
      </c>
      <c r="M68" s="20">
        <v>6822424</v>
      </c>
      <c r="N68" s="20">
        <v>2252513</v>
      </c>
      <c r="O68" s="20">
        <v>1905685</v>
      </c>
      <c r="P68" s="20">
        <v>2284859</v>
      </c>
      <c r="Q68" s="20">
        <v>6443057</v>
      </c>
      <c r="R68" s="20">
        <v>2265458</v>
      </c>
      <c r="S68" s="20">
        <v>2265613</v>
      </c>
      <c r="T68" s="20">
        <v>1735332</v>
      </c>
      <c r="U68" s="20">
        <v>6266403</v>
      </c>
      <c r="V68" s="20">
        <v>27606750</v>
      </c>
      <c r="W68" s="20">
        <v>25450758</v>
      </c>
      <c r="X68" s="20">
        <v>0</v>
      </c>
      <c r="Y68" s="19">
        <v>0</v>
      </c>
      <c r="Z68" s="22">
        <v>25450758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84572299</v>
      </c>
      <c r="E70" s="20">
        <v>92801967</v>
      </c>
      <c r="F70" s="20">
        <v>7867181</v>
      </c>
      <c r="G70" s="20">
        <v>9165504</v>
      </c>
      <c r="H70" s="20">
        <v>6306036</v>
      </c>
      <c r="I70" s="20">
        <v>23338721</v>
      </c>
      <c r="J70" s="20">
        <v>1847694</v>
      </c>
      <c r="K70" s="20">
        <v>11994901</v>
      </c>
      <c r="L70" s="20">
        <v>5597263</v>
      </c>
      <c r="M70" s="20">
        <v>19439858</v>
      </c>
      <c r="N70" s="20">
        <v>8575441</v>
      </c>
      <c r="O70" s="20">
        <v>6166965</v>
      </c>
      <c r="P70" s="20">
        <v>5603923</v>
      </c>
      <c r="Q70" s="20">
        <v>20346329</v>
      </c>
      <c r="R70" s="20">
        <v>8667687</v>
      </c>
      <c r="S70" s="20">
        <v>6864446</v>
      </c>
      <c r="T70" s="20">
        <v>6192479</v>
      </c>
      <c r="U70" s="20">
        <v>21724612</v>
      </c>
      <c r="V70" s="20">
        <v>84849520</v>
      </c>
      <c r="W70" s="20">
        <v>92801967</v>
      </c>
      <c r="X70" s="20">
        <v>0</v>
      </c>
      <c r="Y70" s="19">
        <v>0</v>
      </c>
      <c r="Z70" s="22">
        <v>92801967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41435459</v>
      </c>
      <c r="E71" s="20">
        <v>43809989</v>
      </c>
      <c r="F71" s="20">
        <v>3209327</v>
      </c>
      <c r="G71" s="20">
        <v>3172176</v>
      </c>
      <c r="H71" s="20">
        <v>3451087</v>
      </c>
      <c r="I71" s="20">
        <v>9832590</v>
      </c>
      <c r="J71" s="20">
        <v>-117800</v>
      </c>
      <c r="K71" s="20">
        <v>2865962</v>
      </c>
      <c r="L71" s="20">
        <v>3311475</v>
      </c>
      <c r="M71" s="20">
        <v>6059637</v>
      </c>
      <c r="N71" s="20">
        <v>4533284</v>
      </c>
      <c r="O71" s="20">
        <v>3144269</v>
      </c>
      <c r="P71" s="20">
        <v>3041049</v>
      </c>
      <c r="Q71" s="20">
        <v>10718602</v>
      </c>
      <c r="R71" s="20">
        <v>3475859</v>
      </c>
      <c r="S71" s="20">
        <v>3103050</v>
      </c>
      <c r="T71" s="20">
        <v>2199714</v>
      </c>
      <c r="U71" s="20">
        <v>8778623</v>
      </c>
      <c r="V71" s="20">
        <v>35389452</v>
      </c>
      <c r="W71" s="20">
        <v>43809989</v>
      </c>
      <c r="X71" s="20">
        <v>0</v>
      </c>
      <c r="Y71" s="19">
        <v>0</v>
      </c>
      <c r="Z71" s="22">
        <v>43809989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13711397</v>
      </c>
      <c r="E72" s="20">
        <v>19839691</v>
      </c>
      <c r="F72" s="20">
        <v>1328702</v>
      </c>
      <c r="G72" s="20">
        <v>1328307</v>
      </c>
      <c r="H72" s="20">
        <v>1324742</v>
      </c>
      <c r="I72" s="20">
        <v>3981751</v>
      </c>
      <c r="J72" s="20">
        <v>-95665</v>
      </c>
      <c r="K72" s="20">
        <v>2554872</v>
      </c>
      <c r="L72" s="20">
        <v>1282771</v>
      </c>
      <c r="M72" s="20">
        <v>3741978</v>
      </c>
      <c r="N72" s="20">
        <v>1283771</v>
      </c>
      <c r="O72" s="20">
        <v>1280726</v>
      </c>
      <c r="P72" s="20">
        <v>1279466</v>
      </c>
      <c r="Q72" s="20">
        <v>3843963</v>
      </c>
      <c r="R72" s="20">
        <v>1283205</v>
      </c>
      <c r="S72" s="20">
        <v>1284983</v>
      </c>
      <c r="T72" s="20">
        <v>1283171</v>
      </c>
      <c r="U72" s="20">
        <v>3851359</v>
      </c>
      <c r="V72" s="20">
        <v>15419051</v>
      </c>
      <c r="W72" s="20">
        <v>19839691</v>
      </c>
      <c r="X72" s="20">
        <v>0</v>
      </c>
      <c r="Y72" s="19">
        <v>0</v>
      </c>
      <c r="Z72" s="22">
        <v>19839691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8193498</v>
      </c>
      <c r="E73" s="20">
        <v>19739772</v>
      </c>
      <c r="F73" s="20">
        <v>893307</v>
      </c>
      <c r="G73" s="20">
        <v>892334</v>
      </c>
      <c r="H73" s="20">
        <v>890885</v>
      </c>
      <c r="I73" s="20">
        <v>2676526</v>
      </c>
      <c r="J73" s="20">
        <v>-1173</v>
      </c>
      <c r="K73" s="20">
        <v>1762567</v>
      </c>
      <c r="L73" s="20">
        <v>885213</v>
      </c>
      <c r="M73" s="20">
        <v>2646607</v>
      </c>
      <c r="N73" s="20">
        <v>885351</v>
      </c>
      <c r="O73" s="20">
        <v>883695</v>
      </c>
      <c r="P73" s="20">
        <v>881412</v>
      </c>
      <c r="Q73" s="20">
        <v>2650458</v>
      </c>
      <c r="R73" s="20">
        <v>884008</v>
      </c>
      <c r="S73" s="20">
        <v>884629</v>
      </c>
      <c r="T73" s="20">
        <v>882456</v>
      </c>
      <c r="U73" s="20">
        <v>2651093</v>
      </c>
      <c r="V73" s="20">
        <v>10624684</v>
      </c>
      <c r="W73" s="20">
        <v>19739772</v>
      </c>
      <c r="X73" s="20">
        <v>0</v>
      </c>
      <c r="Y73" s="19">
        <v>0</v>
      </c>
      <c r="Z73" s="22">
        <v>19739772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32883020</v>
      </c>
      <c r="E75" s="29">
        <v>32883020</v>
      </c>
      <c r="F75" s="29">
        <v>3252093</v>
      </c>
      <c r="G75" s="29">
        <v>3319263</v>
      </c>
      <c r="H75" s="29">
        <v>3347110</v>
      </c>
      <c r="I75" s="29">
        <v>9918466</v>
      </c>
      <c r="J75" s="29">
        <v>3434017</v>
      </c>
      <c r="K75" s="29">
        <v>3474729</v>
      </c>
      <c r="L75" s="29">
        <v>3483214</v>
      </c>
      <c r="M75" s="29">
        <v>10391960</v>
      </c>
      <c r="N75" s="29">
        <v>3454618</v>
      </c>
      <c r="O75" s="29">
        <v>3529397</v>
      </c>
      <c r="P75" s="29">
        <v>3545700</v>
      </c>
      <c r="Q75" s="29">
        <v>10529715</v>
      </c>
      <c r="R75" s="29">
        <v>0</v>
      </c>
      <c r="S75" s="29">
        <v>0</v>
      </c>
      <c r="T75" s="29">
        <v>2895538</v>
      </c>
      <c r="U75" s="29">
        <v>2895538</v>
      </c>
      <c r="V75" s="29">
        <v>33735679</v>
      </c>
      <c r="W75" s="29">
        <v>32883020</v>
      </c>
      <c r="X75" s="29">
        <v>0</v>
      </c>
      <c r="Y75" s="28">
        <v>0</v>
      </c>
      <c r="Z75" s="30">
        <v>32883020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17655763</v>
      </c>
      <c r="E83" s="20">
        <v>-21754151</v>
      </c>
      <c r="F83" s="20">
        <v>58343024</v>
      </c>
      <c r="G83" s="20"/>
      <c r="H83" s="20"/>
      <c r="I83" s="20">
        <v>58343024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58343024</v>
      </c>
      <c r="W83" s="20">
        <v>1471313</v>
      </c>
      <c r="X83" s="20"/>
      <c r="Y83" s="19"/>
      <c r="Z83" s="22">
        <v>-21754151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6728692</v>
      </c>
      <c r="C7" s="18">
        <v>0</v>
      </c>
      <c r="D7" s="58">
        <v>5350000</v>
      </c>
      <c r="E7" s="59">
        <v>7881600</v>
      </c>
      <c r="F7" s="59">
        <v>584785</v>
      </c>
      <c r="G7" s="59">
        <v>539345</v>
      </c>
      <c r="H7" s="59">
        <v>889790</v>
      </c>
      <c r="I7" s="59">
        <v>2013920</v>
      </c>
      <c r="J7" s="59">
        <v>1247141</v>
      </c>
      <c r="K7" s="59">
        <v>540846</v>
      </c>
      <c r="L7" s="59">
        <v>291621</v>
      </c>
      <c r="M7" s="59">
        <v>2079608</v>
      </c>
      <c r="N7" s="59">
        <v>1012673</v>
      </c>
      <c r="O7" s="59">
        <v>606833</v>
      </c>
      <c r="P7" s="59">
        <v>416782</v>
      </c>
      <c r="Q7" s="59">
        <v>2036288</v>
      </c>
      <c r="R7" s="59">
        <v>713870</v>
      </c>
      <c r="S7" s="59">
        <v>366754</v>
      </c>
      <c r="T7" s="59">
        <v>1023459</v>
      </c>
      <c r="U7" s="59">
        <v>2104083</v>
      </c>
      <c r="V7" s="59">
        <v>8233899</v>
      </c>
      <c r="W7" s="59">
        <v>7881600</v>
      </c>
      <c r="X7" s="59">
        <v>352299</v>
      </c>
      <c r="Y7" s="60">
        <v>4.47</v>
      </c>
      <c r="Z7" s="61">
        <v>7881600</v>
      </c>
    </row>
    <row r="8" spans="1:26" ht="12.75">
      <c r="A8" s="57" t="s">
        <v>34</v>
      </c>
      <c r="B8" s="18">
        <v>123192390</v>
      </c>
      <c r="C8" s="18">
        <v>0</v>
      </c>
      <c r="D8" s="58">
        <v>128942000</v>
      </c>
      <c r="E8" s="59">
        <v>125944390</v>
      </c>
      <c r="F8" s="59">
        <v>50253000</v>
      </c>
      <c r="G8" s="59">
        <v>0</v>
      </c>
      <c r="H8" s="59">
        <v>178190</v>
      </c>
      <c r="I8" s="59">
        <v>50431190</v>
      </c>
      <c r="J8" s="59">
        <v>587882</v>
      </c>
      <c r="K8" s="59">
        <v>359405</v>
      </c>
      <c r="L8" s="59">
        <v>40529023</v>
      </c>
      <c r="M8" s="59">
        <v>41476310</v>
      </c>
      <c r="N8" s="59">
        <v>77867</v>
      </c>
      <c r="O8" s="59">
        <v>394570</v>
      </c>
      <c r="P8" s="59">
        <v>41667</v>
      </c>
      <c r="Q8" s="59">
        <v>514104</v>
      </c>
      <c r="R8" s="59">
        <v>0</v>
      </c>
      <c r="S8" s="59">
        <v>30470920</v>
      </c>
      <c r="T8" s="59">
        <v>903343</v>
      </c>
      <c r="U8" s="59">
        <v>31374263</v>
      </c>
      <c r="V8" s="59">
        <v>123795867</v>
      </c>
      <c r="W8" s="59">
        <v>125944390</v>
      </c>
      <c r="X8" s="59">
        <v>-2148523</v>
      </c>
      <c r="Y8" s="60">
        <v>-1.71</v>
      </c>
      <c r="Z8" s="61">
        <v>125944390</v>
      </c>
    </row>
    <row r="9" spans="1:26" ht="12.75">
      <c r="A9" s="57" t="s">
        <v>35</v>
      </c>
      <c r="B9" s="18">
        <v>932376</v>
      </c>
      <c r="C9" s="18">
        <v>0</v>
      </c>
      <c r="D9" s="58">
        <v>1953010</v>
      </c>
      <c r="E9" s="59">
        <v>1953010</v>
      </c>
      <c r="F9" s="59">
        <v>7683</v>
      </c>
      <c r="G9" s="59">
        <v>10284</v>
      </c>
      <c r="H9" s="59">
        <v>20640</v>
      </c>
      <c r="I9" s="59">
        <v>38607</v>
      </c>
      <c r="J9" s="59">
        <v>28178</v>
      </c>
      <c r="K9" s="59">
        <v>276938</v>
      </c>
      <c r="L9" s="59">
        <v>27213</v>
      </c>
      <c r="M9" s="59">
        <v>332329</v>
      </c>
      <c r="N9" s="59">
        <v>56362</v>
      </c>
      <c r="O9" s="59">
        <v>23385</v>
      </c>
      <c r="P9" s="59">
        <v>95657</v>
      </c>
      <c r="Q9" s="59">
        <v>175404</v>
      </c>
      <c r="R9" s="59">
        <v>83756</v>
      </c>
      <c r="S9" s="59">
        <v>81439</v>
      </c>
      <c r="T9" s="59">
        <v>125173</v>
      </c>
      <c r="U9" s="59">
        <v>290368</v>
      </c>
      <c r="V9" s="59">
        <v>836708</v>
      </c>
      <c r="W9" s="59">
        <v>1953010</v>
      </c>
      <c r="X9" s="59">
        <v>-1116302</v>
      </c>
      <c r="Y9" s="60">
        <v>-57.16</v>
      </c>
      <c r="Z9" s="61">
        <v>1953010</v>
      </c>
    </row>
    <row r="10" spans="1:26" ht="20.25">
      <c r="A10" s="62" t="s">
        <v>113</v>
      </c>
      <c r="B10" s="63">
        <f>SUM(B5:B9)</f>
        <v>130853458</v>
      </c>
      <c r="C10" s="63">
        <f>SUM(C5:C9)</f>
        <v>0</v>
      </c>
      <c r="D10" s="64">
        <f aca="true" t="shared" si="0" ref="D10:Z10">SUM(D5:D9)</f>
        <v>136245010</v>
      </c>
      <c r="E10" s="65">
        <f t="shared" si="0"/>
        <v>135779000</v>
      </c>
      <c r="F10" s="65">
        <f t="shared" si="0"/>
        <v>50845468</v>
      </c>
      <c r="G10" s="65">
        <f t="shared" si="0"/>
        <v>549629</v>
      </c>
      <c r="H10" s="65">
        <f t="shared" si="0"/>
        <v>1088620</v>
      </c>
      <c r="I10" s="65">
        <f t="shared" si="0"/>
        <v>52483717</v>
      </c>
      <c r="J10" s="65">
        <f t="shared" si="0"/>
        <v>1863201</v>
      </c>
      <c r="K10" s="65">
        <f t="shared" si="0"/>
        <v>1177189</v>
      </c>
      <c r="L10" s="65">
        <f t="shared" si="0"/>
        <v>40847857</v>
      </c>
      <c r="M10" s="65">
        <f t="shared" si="0"/>
        <v>43888247</v>
      </c>
      <c r="N10" s="65">
        <f t="shared" si="0"/>
        <v>1146902</v>
      </c>
      <c r="O10" s="65">
        <f t="shared" si="0"/>
        <v>1024788</v>
      </c>
      <c r="P10" s="65">
        <f t="shared" si="0"/>
        <v>554106</v>
      </c>
      <c r="Q10" s="65">
        <f t="shared" si="0"/>
        <v>2725796</v>
      </c>
      <c r="R10" s="65">
        <f t="shared" si="0"/>
        <v>797626</v>
      </c>
      <c r="S10" s="65">
        <f t="shared" si="0"/>
        <v>30919113</v>
      </c>
      <c r="T10" s="65">
        <f t="shared" si="0"/>
        <v>2051975</v>
      </c>
      <c r="U10" s="65">
        <f t="shared" si="0"/>
        <v>33768714</v>
      </c>
      <c r="V10" s="65">
        <f t="shared" si="0"/>
        <v>132866474</v>
      </c>
      <c r="W10" s="65">
        <f t="shared" si="0"/>
        <v>135779000</v>
      </c>
      <c r="X10" s="65">
        <f t="shared" si="0"/>
        <v>-2912526</v>
      </c>
      <c r="Y10" s="66">
        <f>+IF(W10&lt;&gt;0,(X10/W10)*100,0)</f>
        <v>-2.1450489398213275</v>
      </c>
      <c r="Z10" s="67">
        <f t="shared" si="0"/>
        <v>135779000</v>
      </c>
    </row>
    <row r="11" spans="1:26" ht="12.75">
      <c r="A11" s="57" t="s">
        <v>36</v>
      </c>
      <c r="B11" s="18">
        <v>61650088</v>
      </c>
      <c r="C11" s="18">
        <v>0</v>
      </c>
      <c r="D11" s="58">
        <v>76174486</v>
      </c>
      <c r="E11" s="59">
        <v>70068446</v>
      </c>
      <c r="F11" s="59">
        <v>4858716</v>
      </c>
      <c r="G11" s="59">
        <v>4870270</v>
      </c>
      <c r="H11" s="59">
        <v>5166938</v>
      </c>
      <c r="I11" s="59">
        <v>14895924</v>
      </c>
      <c r="J11" s="59">
        <v>5135148</v>
      </c>
      <c r="K11" s="59">
        <v>5172598</v>
      </c>
      <c r="L11" s="59">
        <v>5082196</v>
      </c>
      <c r="M11" s="59">
        <v>15389942</v>
      </c>
      <c r="N11" s="59">
        <v>4295467</v>
      </c>
      <c r="O11" s="59">
        <v>4941732</v>
      </c>
      <c r="P11" s="59">
        <v>5312347</v>
      </c>
      <c r="Q11" s="59">
        <v>14549546</v>
      </c>
      <c r="R11" s="59">
        <v>5499968</v>
      </c>
      <c r="S11" s="59">
        <v>5536738</v>
      </c>
      <c r="T11" s="59">
        <v>5907619</v>
      </c>
      <c r="U11" s="59">
        <v>16944325</v>
      </c>
      <c r="V11" s="59">
        <v>61779737</v>
      </c>
      <c r="W11" s="59">
        <v>70068446</v>
      </c>
      <c r="X11" s="59">
        <v>-8288709</v>
      </c>
      <c r="Y11" s="60">
        <v>-11.83</v>
      </c>
      <c r="Z11" s="61">
        <v>70068446</v>
      </c>
    </row>
    <row r="12" spans="1:26" ht="12.75">
      <c r="A12" s="57" t="s">
        <v>37</v>
      </c>
      <c r="B12" s="18">
        <v>6699718</v>
      </c>
      <c r="C12" s="18">
        <v>0</v>
      </c>
      <c r="D12" s="58">
        <v>7311420</v>
      </c>
      <c r="E12" s="59">
        <v>7380490</v>
      </c>
      <c r="F12" s="59">
        <v>508141</v>
      </c>
      <c r="G12" s="59">
        <v>488886</v>
      </c>
      <c r="H12" s="59">
        <v>475982</v>
      </c>
      <c r="I12" s="59">
        <v>1473009</v>
      </c>
      <c r="J12" s="59">
        <v>640284</v>
      </c>
      <c r="K12" s="59">
        <v>531896</v>
      </c>
      <c r="L12" s="59">
        <v>574625</v>
      </c>
      <c r="M12" s="59">
        <v>1746805</v>
      </c>
      <c r="N12" s="59">
        <v>567191</v>
      </c>
      <c r="O12" s="59">
        <v>568252</v>
      </c>
      <c r="P12" s="59">
        <v>582041</v>
      </c>
      <c r="Q12" s="59">
        <v>1717484</v>
      </c>
      <c r="R12" s="59">
        <v>569312</v>
      </c>
      <c r="S12" s="59">
        <v>551707</v>
      </c>
      <c r="T12" s="59">
        <v>745832</v>
      </c>
      <c r="U12" s="59">
        <v>1866851</v>
      </c>
      <c r="V12" s="59">
        <v>6804149</v>
      </c>
      <c r="W12" s="59">
        <v>7380490</v>
      </c>
      <c r="X12" s="59">
        <v>-576341</v>
      </c>
      <c r="Y12" s="60">
        <v>-7.81</v>
      </c>
      <c r="Z12" s="61">
        <v>7380490</v>
      </c>
    </row>
    <row r="13" spans="1:26" ht="12.75">
      <c r="A13" s="57" t="s">
        <v>114</v>
      </c>
      <c r="B13" s="18">
        <v>3104934</v>
      </c>
      <c r="C13" s="18">
        <v>0</v>
      </c>
      <c r="D13" s="58">
        <v>3628874</v>
      </c>
      <c r="E13" s="59">
        <v>3628874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2689662</v>
      </c>
      <c r="P13" s="59">
        <v>0</v>
      </c>
      <c r="Q13" s="59">
        <v>2689662</v>
      </c>
      <c r="R13" s="59">
        <v>0</v>
      </c>
      <c r="S13" s="59">
        <v>0</v>
      </c>
      <c r="T13" s="59">
        <v>0</v>
      </c>
      <c r="U13" s="59">
        <v>0</v>
      </c>
      <c r="V13" s="59">
        <v>2689662</v>
      </c>
      <c r="W13" s="59">
        <v>3628874</v>
      </c>
      <c r="X13" s="59">
        <v>-939212</v>
      </c>
      <c r="Y13" s="60">
        <v>-25.88</v>
      </c>
      <c r="Z13" s="61">
        <v>3628874</v>
      </c>
    </row>
    <row r="14" spans="1:26" ht="12.75">
      <c r="A14" s="57" t="s">
        <v>38</v>
      </c>
      <c r="B14" s="18">
        <v>203899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1245544</v>
      </c>
      <c r="C15" s="18">
        <v>0</v>
      </c>
      <c r="D15" s="58">
        <v>1671470</v>
      </c>
      <c r="E15" s="59">
        <v>1342970</v>
      </c>
      <c r="F15" s="59">
        <v>47738</v>
      </c>
      <c r="G15" s="59">
        <v>50889</v>
      </c>
      <c r="H15" s="59">
        <v>107724</v>
      </c>
      <c r="I15" s="59">
        <v>206351</v>
      </c>
      <c r="J15" s="59">
        <v>180663</v>
      </c>
      <c r="K15" s="59">
        <v>50522</v>
      </c>
      <c r="L15" s="59">
        <v>123945</v>
      </c>
      <c r="M15" s="59">
        <v>355130</v>
      </c>
      <c r="N15" s="59">
        <v>59291</v>
      </c>
      <c r="O15" s="59">
        <v>99993</v>
      </c>
      <c r="P15" s="59">
        <v>185234</v>
      </c>
      <c r="Q15" s="59">
        <v>344518</v>
      </c>
      <c r="R15" s="59">
        <v>4227</v>
      </c>
      <c r="S15" s="59">
        <v>96003</v>
      </c>
      <c r="T15" s="59">
        <v>46910</v>
      </c>
      <c r="U15" s="59">
        <v>147140</v>
      </c>
      <c r="V15" s="59">
        <v>1053139</v>
      </c>
      <c r="W15" s="59">
        <v>1342970</v>
      </c>
      <c r="X15" s="59">
        <v>-289831</v>
      </c>
      <c r="Y15" s="60">
        <v>-21.58</v>
      </c>
      <c r="Z15" s="61">
        <v>1342970</v>
      </c>
    </row>
    <row r="16" spans="1:26" ht="12.75">
      <c r="A16" s="57" t="s">
        <v>34</v>
      </c>
      <c r="B16" s="18">
        <v>7305733</v>
      </c>
      <c r="C16" s="18">
        <v>0</v>
      </c>
      <c r="D16" s="58">
        <v>20410720</v>
      </c>
      <c r="E16" s="59">
        <v>25205720</v>
      </c>
      <c r="F16" s="59">
        <v>30300</v>
      </c>
      <c r="G16" s="59">
        <v>18215</v>
      </c>
      <c r="H16" s="59">
        <v>397351</v>
      </c>
      <c r="I16" s="59">
        <v>445866</v>
      </c>
      <c r="J16" s="59">
        <v>41669</v>
      </c>
      <c r="K16" s="59">
        <v>757813</v>
      </c>
      <c r="L16" s="59">
        <v>1084877</v>
      </c>
      <c r="M16" s="59">
        <v>1884359</v>
      </c>
      <c r="N16" s="59">
        <v>0</v>
      </c>
      <c r="O16" s="59">
        <v>732018</v>
      </c>
      <c r="P16" s="59">
        <v>1440815</v>
      </c>
      <c r="Q16" s="59">
        <v>2172833</v>
      </c>
      <c r="R16" s="59">
        <v>18157</v>
      </c>
      <c r="S16" s="59">
        <v>448905</v>
      </c>
      <c r="T16" s="59">
        <v>3468318</v>
      </c>
      <c r="U16" s="59">
        <v>3935380</v>
      </c>
      <c r="V16" s="59">
        <v>8438438</v>
      </c>
      <c r="W16" s="59">
        <v>25205720</v>
      </c>
      <c r="X16" s="59">
        <v>-16767282</v>
      </c>
      <c r="Y16" s="60">
        <v>-66.52</v>
      </c>
      <c r="Z16" s="61">
        <v>25205720</v>
      </c>
    </row>
    <row r="17" spans="1:26" ht="12.75">
      <c r="A17" s="57" t="s">
        <v>40</v>
      </c>
      <c r="B17" s="18">
        <v>28547227</v>
      </c>
      <c r="C17" s="18">
        <v>0</v>
      </c>
      <c r="D17" s="58">
        <v>40074150</v>
      </c>
      <c r="E17" s="59">
        <v>34265970</v>
      </c>
      <c r="F17" s="59">
        <v>708736</v>
      </c>
      <c r="G17" s="59">
        <v>1008390</v>
      </c>
      <c r="H17" s="59">
        <v>2999860</v>
      </c>
      <c r="I17" s="59">
        <v>4716986</v>
      </c>
      <c r="J17" s="59">
        <v>2145015</v>
      </c>
      <c r="K17" s="59">
        <v>2722317</v>
      </c>
      <c r="L17" s="59">
        <v>3375547</v>
      </c>
      <c r="M17" s="59">
        <v>8242879</v>
      </c>
      <c r="N17" s="59">
        <v>409909</v>
      </c>
      <c r="O17" s="59">
        <v>1121324</v>
      </c>
      <c r="P17" s="59">
        <v>1415176</v>
      </c>
      <c r="Q17" s="59">
        <v>2946409</v>
      </c>
      <c r="R17" s="59">
        <v>791346</v>
      </c>
      <c r="S17" s="59">
        <v>1482433</v>
      </c>
      <c r="T17" s="59">
        <v>2117876</v>
      </c>
      <c r="U17" s="59">
        <v>4391655</v>
      </c>
      <c r="V17" s="59">
        <v>20297929</v>
      </c>
      <c r="W17" s="59">
        <v>34265970</v>
      </c>
      <c r="X17" s="59">
        <v>-13968041</v>
      </c>
      <c r="Y17" s="60">
        <v>-40.76</v>
      </c>
      <c r="Z17" s="61">
        <v>34265970</v>
      </c>
    </row>
    <row r="18" spans="1:26" ht="12.75">
      <c r="A18" s="68" t="s">
        <v>41</v>
      </c>
      <c r="B18" s="69">
        <f>SUM(B11:B17)</f>
        <v>108757143</v>
      </c>
      <c r="C18" s="69">
        <f>SUM(C11:C17)</f>
        <v>0</v>
      </c>
      <c r="D18" s="70">
        <f aca="true" t="shared" si="1" ref="D18:Z18">SUM(D11:D17)</f>
        <v>149271120</v>
      </c>
      <c r="E18" s="71">
        <f t="shared" si="1"/>
        <v>141892470</v>
      </c>
      <c r="F18" s="71">
        <f t="shared" si="1"/>
        <v>6153631</v>
      </c>
      <c r="G18" s="71">
        <f t="shared" si="1"/>
        <v>6436650</v>
      </c>
      <c r="H18" s="71">
        <f t="shared" si="1"/>
        <v>9147855</v>
      </c>
      <c r="I18" s="71">
        <f t="shared" si="1"/>
        <v>21738136</v>
      </c>
      <c r="J18" s="71">
        <f t="shared" si="1"/>
        <v>8142779</v>
      </c>
      <c r="K18" s="71">
        <f t="shared" si="1"/>
        <v>9235146</v>
      </c>
      <c r="L18" s="71">
        <f t="shared" si="1"/>
        <v>10241190</v>
      </c>
      <c r="M18" s="71">
        <f t="shared" si="1"/>
        <v>27619115</v>
      </c>
      <c r="N18" s="71">
        <f t="shared" si="1"/>
        <v>5331858</v>
      </c>
      <c r="O18" s="71">
        <f t="shared" si="1"/>
        <v>10152981</v>
      </c>
      <c r="P18" s="71">
        <f t="shared" si="1"/>
        <v>8935613</v>
      </c>
      <c r="Q18" s="71">
        <f t="shared" si="1"/>
        <v>24420452</v>
      </c>
      <c r="R18" s="71">
        <f t="shared" si="1"/>
        <v>6883010</v>
      </c>
      <c r="S18" s="71">
        <f t="shared" si="1"/>
        <v>8115786</v>
      </c>
      <c r="T18" s="71">
        <f t="shared" si="1"/>
        <v>12286555</v>
      </c>
      <c r="U18" s="71">
        <f t="shared" si="1"/>
        <v>27285351</v>
      </c>
      <c r="V18" s="71">
        <f t="shared" si="1"/>
        <v>101063054</v>
      </c>
      <c r="W18" s="71">
        <f t="shared" si="1"/>
        <v>141892470</v>
      </c>
      <c r="X18" s="71">
        <f t="shared" si="1"/>
        <v>-40829416</v>
      </c>
      <c r="Y18" s="66">
        <f>+IF(W18&lt;&gt;0,(X18/W18)*100,0)</f>
        <v>-28.774899753313193</v>
      </c>
      <c r="Z18" s="72">
        <f t="shared" si="1"/>
        <v>141892470</v>
      </c>
    </row>
    <row r="19" spans="1:26" ht="12.75">
      <c r="A19" s="68" t="s">
        <v>42</v>
      </c>
      <c r="B19" s="73">
        <f>+B10-B18</f>
        <v>22096315</v>
      </c>
      <c r="C19" s="73">
        <f>+C10-C18</f>
        <v>0</v>
      </c>
      <c r="D19" s="74">
        <f aca="true" t="shared" si="2" ref="D19:Z19">+D10-D18</f>
        <v>-13026110</v>
      </c>
      <c r="E19" s="75">
        <f t="shared" si="2"/>
        <v>-6113470</v>
      </c>
      <c r="F19" s="75">
        <f t="shared" si="2"/>
        <v>44691837</v>
      </c>
      <c r="G19" s="75">
        <f t="shared" si="2"/>
        <v>-5887021</v>
      </c>
      <c r="H19" s="75">
        <f t="shared" si="2"/>
        <v>-8059235</v>
      </c>
      <c r="I19" s="75">
        <f t="shared" si="2"/>
        <v>30745581</v>
      </c>
      <c r="J19" s="75">
        <f t="shared" si="2"/>
        <v>-6279578</v>
      </c>
      <c r="K19" s="75">
        <f t="shared" si="2"/>
        <v>-8057957</v>
      </c>
      <c r="L19" s="75">
        <f t="shared" si="2"/>
        <v>30606667</v>
      </c>
      <c r="M19" s="75">
        <f t="shared" si="2"/>
        <v>16269132</v>
      </c>
      <c r="N19" s="75">
        <f t="shared" si="2"/>
        <v>-4184956</v>
      </c>
      <c r="O19" s="75">
        <f t="shared" si="2"/>
        <v>-9128193</v>
      </c>
      <c r="P19" s="75">
        <f t="shared" si="2"/>
        <v>-8381507</v>
      </c>
      <c r="Q19" s="75">
        <f t="shared" si="2"/>
        <v>-21694656</v>
      </c>
      <c r="R19" s="75">
        <f t="shared" si="2"/>
        <v>-6085384</v>
      </c>
      <c r="S19" s="75">
        <f t="shared" si="2"/>
        <v>22803327</v>
      </c>
      <c r="T19" s="75">
        <f t="shared" si="2"/>
        <v>-10234580</v>
      </c>
      <c r="U19" s="75">
        <f t="shared" si="2"/>
        <v>6483363</v>
      </c>
      <c r="V19" s="75">
        <f t="shared" si="2"/>
        <v>31803420</v>
      </c>
      <c r="W19" s="75">
        <f>IF(E10=E18,0,W10-W18)</f>
        <v>-6113470</v>
      </c>
      <c r="X19" s="75">
        <f t="shared" si="2"/>
        <v>37916890</v>
      </c>
      <c r="Y19" s="76">
        <f>+IF(W19&lt;&gt;0,(X19/W19)*100,0)</f>
        <v>-620.2187955449197</v>
      </c>
      <c r="Z19" s="77">
        <f t="shared" si="2"/>
        <v>-6113470</v>
      </c>
    </row>
    <row r="20" spans="1:26" ht="20.25">
      <c r="A20" s="78" t="s">
        <v>43</v>
      </c>
      <c r="B20" s="79">
        <v>2521000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24617315</v>
      </c>
      <c r="C22" s="91">
        <f>SUM(C19:C21)</f>
        <v>0</v>
      </c>
      <c r="D22" s="92">
        <f aca="true" t="shared" si="3" ref="D22:Z22">SUM(D19:D21)</f>
        <v>-13026110</v>
      </c>
      <c r="E22" s="93">
        <f t="shared" si="3"/>
        <v>-6113470</v>
      </c>
      <c r="F22" s="93">
        <f t="shared" si="3"/>
        <v>44691837</v>
      </c>
      <c r="G22" s="93">
        <f t="shared" si="3"/>
        <v>-5887021</v>
      </c>
      <c r="H22" s="93">
        <f t="shared" si="3"/>
        <v>-8059235</v>
      </c>
      <c r="I22" s="93">
        <f t="shared" si="3"/>
        <v>30745581</v>
      </c>
      <c r="J22" s="93">
        <f t="shared" si="3"/>
        <v>-6279578</v>
      </c>
      <c r="K22" s="93">
        <f t="shared" si="3"/>
        <v>-8057957</v>
      </c>
      <c r="L22" s="93">
        <f t="shared" si="3"/>
        <v>30606667</v>
      </c>
      <c r="M22" s="93">
        <f t="shared" si="3"/>
        <v>16269132</v>
      </c>
      <c r="N22" s="93">
        <f t="shared" si="3"/>
        <v>-4184956</v>
      </c>
      <c r="O22" s="93">
        <f t="shared" si="3"/>
        <v>-9128193</v>
      </c>
      <c r="P22" s="93">
        <f t="shared" si="3"/>
        <v>-8381507</v>
      </c>
      <c r="Q22" s="93">
        <f t="shared" si="3"/>
        <v>-21694656</v>
      </c>
      <c r="R22" s="93">
        <f t="shared" si="3"/>
        <v>-6085384</v>
      </c>
      <c r="S22" s="93">
        <f t="shared" si="3"/>
        <v>22803327</v>
      </c>
      <c r="T22" s="93">
        <f t="shared" si="3"/>
        <v>-10234580</v>
      </c>
      <c r="U22" s="93">
        <f t="shared" si="3"/>
        <v>6483363</v>
      </c>
      <c r="V22" s="93">
        <f t="shared" si="3"/>
        <v>31803420</v>
      </c>
      <c r="W22" s="93">
        <f t="shared" si="3"/>
        <v>-6113470</v>
      </c>
      <c r="X22" s="93">
        <f t="shared" si="3"/>
        <v>37916890</v>
      </c>
      <c r="Y22" s="94">
        <f>+IF(W22&lt;&gt;0,(X22/W22)*100,0)</f>
        <v>-620.2187955449197</v>
      </c>
      <c r="Z22" s="95">
        <f t="shared" si="3"/>
        <v>-6113470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24617315</v>
      </c>
      <c r="C24" s="73">
        <f>SUM(C22:C23)</f>
        <v>0</v>
      </c>
      <c r="D24" s="74">
        <f aca="true" t="shared" si="4" ref="D24:Z24">SUM(D22:D23)</f>
        <v>-13026110</v>
      </c>
      <c r="E24" s="75">
        <f t="shared" si="4"/>
        <v>-6113470</v>
      </c>
      <c r="F24" s="75">
        <f t="shared" si="4"/>
        <v>44691837</v>
      </c>
      <c r="G24" s="75">
        <f t="shared" si="4"/>
        <v>-5887021</v>
      </c>
      <c r="H24" s="75">
        <f t="shared" si="4"/>
        <v>-8059235</v>
      </c>
      <c r="I24" s="75">
        <f t="shared" si="4"/>
        <v>30745581</v>
      </c>
      <c r="J24" s="75">
        <f t="shared" si="4"/>
        <v>-6279578</v>
      </c>
      <c r="K24" s="75">
        <f t="shared" si="4"/>
        <v>-8057957</v>
      </c>
      <c r="L24" s="75">
        <f t="shared" si="4"/>
        <v>30606667</v>
      </c>
      <c r="M24" s="75">
        <f t="shared" si="4"/>
        <v>16269132</v>
      </c>
      <c r="N24" s="75">
        <f t="shared" si="4"/>
        <v>-4184956</v>
      </c>
      <c r="O24" s="75">
        <f t="shared" si="4"/>
        <v>-9128193</v>
      </c>
      <c r="P24" s="75">
        <f t="shared" si="4"/>
        <v>-8381507</v>
      </c>
      <c r="Q24" s="75">
        <f t="shared" si="4"/>
        <v>-21694656</v>
      </c>
      <c r="R24" s="75">
        <f t="shared" si="4"/>
        <v>-6085384</v>
      </c>
      <c r="S24" s="75">
        <f t="shared" si="4"/>
        <v>22803327</v>
      </c>
      <c r="T24" s="75">
        <f t="shared" si="4"/>
        <v>-10234580</v>
      </c>
      <c r="U24" s="75">
        <f t="shared" si="4"/>
        <v>6483363</v>
      </c>
      <c r="V24" s="75">
        <f t="shared" si="4"/>
        <v>31803420</v>
      </c>
      <c r="W24" s="75">
        <f t="shared" si="4"/>
        <v>-6113470</v>
      </c>
      <c r="X24" s="75">
        <f t="shared" si="4"/>
        <v>37916890</v>
      </c>
      <c r="Y24" s="76">
        <f>+IF(W24&lt;&gt;0,(X24/W24)*100,0)</f>
        <v>-620.2187955449197</v>
      </c>
      <c r="Z24" s="77">
        <f t="shared" si="4"/>
        <v>-6113470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9194800</v>
      </c>
      <c r="C27" s="21">
        <v>0</v>
      </c>
      <c r="D27" s="103">
        <v>3524600</v>
      </c>
      <c r="E27" s="104">
        <v>1791280</v>
      </c>
      <c r="F27" s="104">
        <v>25065</v>
      </c>
      <c r="G27" s="104">
        <v>0</v>
      </c>
      <c r="H27" s="104">
        <v>0</v>
      </c>
      <c r="I27" s="104">
        <v>25065</v>
      </c>
      <c r="J27" s="104">
        <v>18278</v>
      </c>
      <c r="K27" s="104">
        <v>79293</v>
      </c>
      <c r="L27" s="104">
        <v>145256</v>
      </c>
      <c r="M27" s="104">
        <v>242827</v>
      </c>
      <c r="N27" s="104">
        <v>0</v>
      </c>
      <c r="O27" s="104">
        <v>95431</v>
      </c>
      <c r="P27" s="104">
        <v>21353</v>
      </c>
      <c r="Q27" s="104">
        <v>116784</v>
      </c>
      <c r="R27" s="104">
        <v>517000</v>
      </c>
      <c r="S27" s="104">
        <v>85000</v>
      </c>
      <c r="T27" s="104">
        <v>0</v>
      </c>
      <c r="U27" s="104">
        <v>602000</v>
      </c>
      <c r="V27" s="104">
        <v>986676</v>
      </c>
      <c r="W27" s="104">
        <v>1791280</v>
      </c>
      <c r="X27" s="104">
        <v>-804604</v>
      </c>
      <c r="Y27" s="105">
        <v>-44.92</v>
      </c>
      <c r="Z27" s="106">
        <v>1791280</v>
      </c>
    </row>
    <row r="28" spans="1:26" ht="12.75">
      <c r="A28" s="107" t="s">
        <v>47</v>
      </c>
      <c r="B28" s="18">
        <v>0</v>
      </c>
      <c r="C28" s="18">
        <v>0</v>
      </c>
      <c r="D28" s="58">
        <v>70000</v>
      </c>
      <c r="E28" s="59">
        <v>70000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70000</v>
      </c>
      <c r="X28" s="59">
        <v>-70000</v>
      </c>
      <c r="Y28" s="60">
        <v>-100</v>
      </c>
      <c r="Z28" s="61">
        <v>70000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9192200</v>
      </c>
      <c r="C31" s="18">
        <v>0</v>
      </c>
      <c r="D31" s="58">
        <v>3454600</v>
      </c>
      <c r="E31" s="59">
        <v>1721280</v>
      </c>
      <c r="F31" s="59">
        <v>25065</v>
      </c>
      <c r="G31" s="59">
        <v>0</v>
      </c>
      <c r="H31" s="59">
        <v>0</v>
      </c>
      <c r="I31" s="59">
        <v>25065</v>
      </c>
      <c r="J31" s="59">
        <v>18278</v>
      </c>
      <c r="K31" s="59">
        <v>79293</v>
      </c>
      <c r="L31" s="59">
        <v>145256</v>
      </c>
      <c r="M31" s="59">
        <v>242827</v>
      </c>
      <c r="N31" s="59">
        <v>0</v>
      </c>
      <c r="O31" s="59">
        <v>95431</v>
      </c>
      <c r="P31" s="59">
        <v>21353</v>
      </c>
      <c r="Q31" s="59">
        <v>116784</v>
      </c>
      <c r="R31" s="59">
        <v>517000</v>
      </c>
      <c r="S31" s="59">
        <v>85000</v>
      </c>
      <c r="T31" s="59">
        <v>0</v>
      </c>
      <c r="U31" s="59">
        <v>602000</v>
      </c>
      <c r="V31" s="59">
        <v>986676</v>
      </c>
      <c r="W31" s="59">
        <v>1721280</v>
      </c>
      <c r="X31" s="59">
        <v>-734604</v>
      </c>
      <c r="Y31" s="60">
        <v>-42.68</v>
      </c>
      <c r="Z31" s="61">
        <v>1721280</v>
      </c>
    </row>
    <row r="32" spans="1:26" ht="12.75">
      <c r="A32" s="68" t="s">
        <v>50</v>
      </c>
      <c r="B32" s="21">
        <f>SUM(B28:B31)</f>
        <v>9192200</v>
      </c>
      <c r="C32" s="21">
        <f>SUM(C28:C31)</f>
        <v>0</v>
      </c>
      <c r="D32" s="103">
        <f aca="true" t="shared" si="5" ref="D32:Z32">SUM(D28:D31)</f>
        <v>3524600</v>
      </c>
      <c r="E32" s="104">
        <f t="shared" si="5"/>
        <v>1791280</v>
      </c>
      <c r="F32" s="104">
        <f t="shared" si="5"/>
        <v>25065</v>
      </c>
      <c r="G32" s="104">
        <f t="shared" si="5"/>
        <v>0</v>
      </c>
      <c r="H32" s="104">
        <f t="shared" si="5"/>
        <v>0</v>
      </c>
      <c r="I32" s="104">
        <f t="shared" si="5"/>
        <v>25065</v>
      </c>
      <c r="J32" s="104">
        <f t="shared" si="5"/>
        <v>18278</v>
      </c>
      <c r="K32" s="104">
        <f t="shared" si="5"/>
        <v>79293</v>
      </c>
      <c r="L32" s="104">
        <f t="shared" si="5"/>
        <v>145256</v>
      </c>
      <c r="M32" s="104">
        <f t="shared" si="5"/>
        <v>242827</v>
      </c>
      <c r="N32" s="104">
        <f t="shared" si="5"/>
        <v>0</v>
      </c>
      <c r="O32" s="104">
        <f t="shared" si="5"/>
        <v>95431</v>
      </c>
      <c r="P32" s="104">
        <f t="shared" si="5"/>
        <v>21353</v>
      </c>
      <c r="Q32" s="104">
        <f t="shared" si="5"/>
        <v>116784</v>
      </c>
      <c r="R32" s="104">
        <f t="shared" si="5"/>
        <v>517000</v>
      </c>
      <c r="S32" s="104">
        <f t="shared" si="5"/>
        <v>85000</v>
      </c>
      <c r="T32" s="104">
        <f t="shared" si="5"/>
        <v>0</v>
      </c>
      <c r="U32" s="104">
        <f t="shared" si="5"/>
        <v>602000</v>
      </c>
      <c r="V32" s="104">
        <f t="shared" si="5"/>
        <v>986676</v>
      </c>
      <c r="W32" s="104">
        <f t="shared" si="5"/>
        <v>1791280</v>
      </c>
      <c r="X32" s="104">
        <f t="shared" si="5"/>
        <v>-804604</v>
      </c>
      <c r="Y32" s="105">
        <f>+IF(W32&lt;&gt;0,(X32/W32)*100,0)</f>
        <v>-44.91782412576482</v>
      </c>
      <c r="Z32" s="106">
        <f t="shared" si="5"/>
        <v>1791280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95293692</v>
      </c>
      <c r="C35" s="18">
        <v>0</v>
      </c>
      <c r="D35" s="58">
        <v>53958701</v>
      </c>
      <c r="E35" s="59">
        <v>97047321</v>
      </c>
      <c r="F35" s="59">
        <v>135953497</v>
      </c>
      <c r="G35" s="59">
        <v>-4510895</v>
      </c>
      <c r="H35" s="59">
        <v>-9167008</v>
      </c>
      <c r="I35" s="59">
        <v>122275594</v>
      </c>
      <c r="J35" s="59">
        <v>-4823201</v>
      </c>
      <c r="K35" s="59">
        <v>-11356669</v>
      </c>
      <c r="L35" s="59">
        <v>29618412</v>
      </c>
      <c r="M35" s="59">
        <v>13438542</v>
      </c>
      <c r="N35" s="59">
        <v>-2696707</v>
      </c>
      <c r="O35" s="59">
        <v>-6610925</v>
      </c>
      <c r="P35" s="59">
        <v>21684391</v>
      </c>
      <c r="Q35" s="59">
        <v>12376759</v>
      </c>
      <c r="R35" s="59">
        <v>-6444859</v>
      </c>
      <c r="S35" s="59">
        <v>-6978939</v>
      </c>
      <c r="T35" s="59">
        <v>-10008528</v>
      </c>
      <c r="U35" s="59">
        <v>-23432326</v>
      </c>
      <c r="V35" s="59">
        <v>124658569</v>
      </c>
      <c r="W35" s="59">
        <v>97047321</v>
      </c>
      <c r="X35" s="59">
        <v>27611248</v>
      </c>
      <c r="Y35" s="60">
        <v>28.45</v>
      </c>
      <c r="Z35" s="61">
        <v>97047321</v>
      </c>
    </row>
    <row r="36" spans="1:26" ht="12.75">
      <c r="A36" s="57" t="s">
        <v>53</v>
      </c>
      <c r="B36" s="18">
        <v>64216747</v>
      </c>
      <c r="C36" s="18">
        <v>0</v>
      </c>
      <c r="D36" s="58">
        <v>64934499</v>
      </c>
      <c r="E36" s="59">
        <v>64345719</v>
      </c>
      <c r="F36" s="59">
        <v>64604141</v>
      </c>
      <c r="G36" s="59">
        <v>-260408</v>
      </c>
      <c r="H36" s="59">
        <v>0</v>
      </c>
      <c r="I36" s="59">
        <v>64343733</v>
      </c>
      <c r="J36" s="59">
        <v>18278</v>
      </c>
      <c r="K36" s="59">
        <v>79293</v>
      </c>
      <c r="L36" s="59">
        <v>145256</v>
      </c>
      <c r="M36" s="59">
        <v>242827</v>
      </c>
      <c r="N36" s="59">
        <v>0</v>
      </c>
      <c r="O36" s="59">
        <v>-2383513</v>
      </c>
      <c r="P36" s="59">
        <v>21353</v>
      </c>
      <c r="Q36" s="59">
        <v>-2362160</v>
      </c>
      <c r="R36" s="59">
        <v>517000</v>
      </c>
      <c r="S36" s="59">
        <v>85000</v>
      </c>
      <c r="T36" s="59">
        <v>0</v>
      </c>
      <c r="U36" s="59">
        <v>602000</v>
      </c>
      <c r="V36" s="59">
        <v>62826400</v>
      </c>
      <c r="W36" s="59">
        <v>64345719</v>
      </c>
      <c r="X36" s="59">
        <v>-1519319</v>
      </c>
      <c r="Y36" s="60">
        <v>-2.36</v>
      </c>
      <c r="Z36" s="61">
        <v>64345719</v>
      </c>
    </row>
    <row r="37" spans="1:26" ht="12.75">
      <c r="A37" s="57" t="s">
        <v>54</v>
      </c>
      <c r="B37" s="18">
        <v>28103697</v>
      </c>
      <c r="C37" s="18">
        <v>0</v>
      </c>
      <c r="D37" s="58">
        <v>15140500</v>
      </c>
      <c r="E37" s="59">
        <v>33299410</v>
      </c>
      <c r="F37" s="59">
        <v>23930479</v>
      </c>
      <c r="G37" s="59">
        <v>1443178</v>
      </c>
      <c r="H37" s="59">
        <v>-986055</v>
      </c>
      <c r="I37" s="59">
        <v>24387602</v>
      </c>
      <c r="J37" s="59">
        <v>1414243</v>
      </c>
      <c r="K37" s="59">
        <v>-3104902</v>
      </c>
      <c r="L37" s="59">
        <v>-840176</v>
      </c>
      <c r="M37" s="59">
        <v>-2530835</v>
      </c>
      <c r="N37" s="59">
        <v>1500306</v>
      </c>
      <c r="O37" s="59">
        <v>73861</v>
      </c>
      <c r="P37" s="59">
        <v>30089220</v>
      </c>
      <c r="Q37" s="59">
        <v>31663387</v>
      </c>
      <c r="R37" s="59">
        <v>229330</v>
      </c>
      <c r="S37" s="59">
        <v>-29744468</v>
      </c>
      <c r="T37" s="59">
        <v>246142</v>
      </c>
      <c r="U37" s="59">
        <v>-29268996</v>
      </c>
      <c r="V37" s="59">
        <v>24251158</v>
      </c>
      <c r="W37" s="59">
        <v>33299410</v>
      </c>
      <c r="X37" s="59">
        <v>-9048252</v>
      </c>
      <c r="Y37" s="60">
        <v>-27.17</v>
      </c>
      <c r="Z37" s="61">
        <v>33299410</v>
      </c>
    </row>
    <row r="38" spans="1:26" ht="12.75">
      <c r="A38" s="57" t="s">
        <v>55</v>
      </c>
      <c r="B38" s="18">
        <v>31003963</v>
      </c>
      <c r="C38" s="18">
        <v>0</v>
      </c>
      <c r="D38" s="58">
        <v>34999999</v>
      </c>
      <c r="E38" s="59">
        <v>33653959</v>
      </c>
      <c r="F38" s="59">
        <v>27289860</v>
      </c>
      <c r="G38" s="59">
        <v>3764844</v>
      </c>
      <c r="H38" s="59">
        <v>-121722</v>
      </c>
      <c r="I38" s="59">
        <v>30932982</v>
      </c>
      <c r="J38" s="59">
        <v>60399</v>
      </c>
      <c r="K38" s="59">
        <v>-66081</v>
      </c>
      <c r="L38" s="59">
        <v>-2841</v>
      </c>
      <c r="M38" s="59">
        <v>-8523</v>
      </c>
      <c r="N38" s="59">
        <v>-12067</v>
      </c>
      <c r="O38" s="59">
        <v>-2841</v>
      </c>
      <c r="P38" s="59">
        <v>-1982</v>
      </c>
      <c r="Q38" s="59">
        <v>-16890</v>
      </c>
      <c r="R38" s="59">
        <v>-71816</v>
      </c>
      <c r="S38" s="59">
        <v>47198</v>
      </c>
      <c r="T38" s="59">
        <v>-20097</v>
      </c>
      <c r="U38" s="59">
        <v>-44715</v>
      </c>
      <c r="V38" s="59">
        <v>30862854</v>
      </c>
      <c r="W38" s="59">
        <v>33653959</v>
      </c>
      <c r="X38" s="59">
        <v>-2791105</v>
      </c>
      <c r="Y38" s="60">
        <v>-8.29</v>
      </c>
      <c r="Z38" s="61">
        <v>33653959</v>
      </c>
    </row>
    <row r="39" spans="1:26" ht="12.75">
      <c r="A39" s="57" t="s">
        <v>56</v>
      </c>
      <c r="B39" s="18">
        <v>104330094</v>
      </c>
      <c r="C39" s="18">
        <v>0</v>
      </c>
      <c r="D39" s="58">
        <v>68752701</v>
      </c>
      <c r="E39" s="59">
        <v>94439671</v>
      </c>
      <c r="F39" s="59">
        <v>149337298</v>
      </c>
      <c r="G39" s="59">
        <v>-9979328</v>
      </c>
      <c r="H39" s="59">
        <v>-8059231</v>
      </c>
      <c r="I39" s="59">
        <v>131298739</v>
      </c>
      <c r="J39" s="59">
        <v>-6279567</v>
      </c>
      <c r="K39" s="59">
        <v>-8106396</v>
      </c>
      <c r="L39" s="59">
        <v>30606682</v>
      </c>
      <c r="M39" s="59">
        <v>16220719</v>
      </c>
      <c r="N39" s="59">
        <v>-4184949</v>
      </c>
      <c r="O39" s="59">
        <v>-9065453</v>
      </c>
      <c r="P39" s="59">
        <v>-8381499</v>
      </c>
      <c r="Q39" s="59">
        <v>-21631901</v>
      </c>
      <c r="R39" s="59">
        <v>-6085373</v>
      </c>
      <c r="S39" s="59">
        <v>22803329</v>
      </c>
      <c r="T39" s="59">
        <v>0</v>
      </c>
      <c r="U39" s="59">
        <v>16717956</v>
      </c>
      <c r="V39" s="59">
        <v>142605513</v>
      </c>
      <c r="W39" s="59">
        <v>94439671</v>
      </c>
      <c r="X39" s="59">
        <v>48165842</v>
      </c>
      <c r="Y39" s="60">
        <v>51</v>
      </c>
      <c r="Z39" s="61">
        <v>94439671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-98529184</v>
      </c>
      <c r="C42" s="18">
        <v>0</v>
      </c>
      <c r="D42" s="58">
        <v>-126556126</v>
      </c>
      <c r="E42" s="59">
        <v>-113977476</v>
      </c>
      <c r="F42" s="59">
        <v>-6129331</v>
      </c>
      <c r="G42" s="59">
        <v>-6421720</v>
      </c>
      <c r="H42" s="59">
        <v>-8750504</v>
      </c>
      <c r="I42" s="59">
        <v>-21301555</v>
      </c>
      <c r="J42" s="59">
        <v>-8117616</v>
      </c>
      <c r="K42" s="59">
        <v>-8478618</v>
      </c>
      <c r="L42" s="59">
        <v>-9156768</v>
      </c>
      <c r="M42" s="59">
        <v>-25753002</v>
      </c>
      <c r="N42" s="59">
        <v>-5331858</v>
      </c>
      <c r="O42" s="59">
        <v>-6731301</v>
      </c>
      <c r="P42" s="59">
        <v>-8492985</v>
      </c>
      <c r="Q42" s="59">
        <v>-20556144</v>
      </c>
      <c r="R42" s="59">
        <v>-6864853</v>
      </c>
      <c r="S42" s="59">
        <v>-7667643</v>
      </c>
      <c r="T42" s="59">
        <v>-8819522</v>
      </c>
      <c r="U42" s="59">
        <v>-23352018</v>
      </c>
      <c r="V42" s="59">
        <v>-90962719</v>
      </c>
      <c r="W42" s="59">
        <v>-113977476</v>
      </c>
      <c r="X42" s="59">
        <v>23014757</v>
      </c>
      <c r="Y42" s="60">
        <v>-20.19</v>
      </c>
      <c r="Z42" s="61">
        <v>-113977476</v>
      </c>
    </row>
    <row r="43" spans="1:26" ht="12.75">
      <c r="A43" s="57" t="s">
        <v>59</v>
      </c>
      <c r="B43" s="18">
        <v>-8147000</v>
      </c>
      <c r="C43" s="18">
        <v>0</v>
      </c>
      <c r="D43" s="58">
        <v>-59788</v>
      </c>
      <c r="E43" s="59">
        <v>59790</v>
      </c>
      <c r="F43" s="59">
        <v>-6922264</v>
      </c>
      <c r="G43" s="59">
        <v>7527000</v>
      </c>
      <c r="H43" s="59">
        <v>33000</v>
      </c>
      <c r="I43" s="59">
        <v>637736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637736</v>
      </c>
      <c r="W43" s="59">
        <v>2</v>
      </c>
      <c r="X43" s="59">
        <v>637734</v>
      </c>
      <c r="Y43" s="60">
        <v>31886700</v>
      </c>
      <c r="Z43" s="61">
        <v>59790</v>
      </c>
    </row>
    <row r="44" spans="1:26" ht="12.75">
      <c r="A44" s="57" t="s">
        <v>60</v>
      </c>
      <c r="B44" s="18">
        <v>2455761</v>
      </c>
      <c r="C44" s="18">
        <v>0</v>
      </c>
      <c r="D44" s="58">
        <v>4655</v>
      </c>
      <c r="E44" s="59">
        <v>-4650</v>
      </c>
      <c r="F44" s="59">
        <v>-68</v>
      </c>
      <c r="G44" s="59">
        <v>-345</v>
      </c>
      <c r="H44" s="59">
        <v>0</v>
      </c>
      <c r="I44" s="59">
        <v>-413</v>
      </c>
      <c r="J44" s="59">
        <v>1725</v>
      </c>
      <c r="K44" s="59">
        <v>-1725</v>
      </c>
      <c r="L44" s="59">
        <v>-575</v>
      </c>
      <c r="M44" s="59">
        <v>-575</v>
      </c>
      <c r="N44" s="59">
        <v>575</v>
      </c>
      <c r="O44" s="59">
        <v>0</v>
      </c>
      <c r="P44" s="59">
        <v>0</v>
      </c>
      <c r="Q44" s="59">
        <v>575</v>
      </c>
      <c r="R44" s="59">
        <v>0</v>
      </c>
      <c r="S44" s="59">
        <v>0</v>
      </c>
      <c r="T44" s="59">
        <v>0</v>
      </c>
      <c r="U44" s="59">
        <v>0</v>
      </c>
      <c r="V44" s="59">
        <v>-413</v>
      </c>
      <c r="W44" s="59">
        <v>5</v>
      </c>
      <c r="X44" s="59">
        <v>-418</v>
      </c>
      <c r="Y44" s="60">
        <v>-8360</v>
      </c>
      <c r="Z44" s="61">
        <v>-4650</v>
      </c>
    </row>
    <row r="45" spans="1:26" ht="12.75">
      <c r="A45" s="68" t="s">
        <v>61</v>
      </c>
      <c r="B45" s="21">
        <v>-47098618</v>
      </c>
      <c r="C45" s="21">
        <v>0</v>
      </c>
      <c r="D45" s="103">
        <v>-71219900</v>
      </c>
      <c r="E45" s="104">
        <v>-35655177</v>
      </c>
      <c r="F45" s="104">
        <v>65215099</v>
      </c>
      <c r="G45" s="104">
        <f>+F45+G42+G43+G44+G83</f>
        <v>66320434</v>
      </c>
      <c r="H45" s="104">
        <f>+G45+H42+H43+H44+H83</f>
        <v>57602930</v>
      </c>
      <c r="I45" s="104">
        <f>+H45</f>
        <v>57602930</v>
      </c>
      <c r="J45" s="104">
        <f>+H45+J42+J43+J44+J83</f>
        <v>49487039</v>
      </c>
      <c r="K45" s="104">
        <f>+J45+K42+K43+K44+K83</f>
        <v>41006696</v>
      </c>
      <c r="L45" s="104">
        <f>+K45+L42+L43+L44+L83</f>
        <v>31849353</v>
      </c>
      <c r="M45" s="104">
        <f>+L45</f>
        <v>31849353</v>
      </c>
      <c r="N45" s="104">
        <f>+L45+N42+N43+N44+N83</f>
        <v>26518070</v>
      </c>
      <c r="O45" s="104">
        <f>+N45+O42+O43+O44+O83</f>
        <v>19786769</v>
      </c>
      <c r="P45" s="104">
        <f>+O45+P42+P43+P44+P83</f>
        <v>11293784</v>
      </c>
      <c r="Q45" s="104">
        <f>+P45</f>
        <v>11293784</v>
      </c>
      <c r="R45" s="104">
        <f>+P45+R42+R43+R44+R83</f>
        <v>4428931</v>
      </c>
      <c r="S45" s="104">
        <f>+R45+S42+S43+S44+S83</f>
        <v>-3238712</v>
      </c>
      <c r="T45" s="104">
        <f>+S45+T42+T43+T44+T83</f>
        <v>-12058234</v>
      </c>
      <c r="U45" s="104">
        <f>+T45</f>
        <v>-12058234</v>
      </c>
      <c r="V45" s="104">
        <f>+U45</f>
        <v>-12058234</v>
      </c>
      <c r="W45" s="104">
        <f>+W83+W42+W43+W44</f>
        <v>-109361522</v>
      </c>
      <c r="X45" s="104">
        <f>+V45-W45</f>
        <v>97303288</v>
      </c>
      <c r="Y45" s="105">
        <f>+IF(W45&lt;&gt;0,+(X45/W45)*100,0)</f>
        <v>-88.97397020498671</v>
      </c>
      <c r="Z45" s="106">
        <v>-35655177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57121805</v>
      </c>
      <c r="C83" s="18"/>
      <c r="D83" s="19">
        <v>55391359</v>
      </c>
      <c r="E83" s="20">
        <v>78267159</v>
      </c>
      <c r="F83" s="20">
        <v>78266762</v>
      </c>
      <c r="G83" s="20">
        <v>400</v>
      </c>
      <c r="H83" s="20"/>
      <c r="I83" s="20">
        <v>78266762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78266762</v>
      </c>
      <c r="W83" s="20">
        <v>4615947</v>
      </c>
      <c r="X83" s="20"/>
      <c r="Y83" s="19"/>
      <c r="Z83" s="22">
        <v>78267159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99480745</v>
      </c>
      <c r="C5" s="18">
        <v>0</v>
      </c>
      <c r="D5" s="58">
        <v>135926253</v>
      </c>
      <c r="E5" s="59">
        <v>135926253</v>
      </c>
      <c r="F5" s="59">
        <v>10862808</v>
      </c>
      <c r="G5" s="59">
        <v>10267451</v>
      </c>
      <c r="H5" s="59">
        <v>10232449</v>
      </c>
      <c r="I5" s="59">
        <v>31362708</v>
      </c>
      <c r="J5" s="59">
        <v>10437056</v>
      </c>
      <c r="K5" s="59">
        <v>9990015</v>
      </c>
      <c r="L5" s="59">
        <v>10269098</v>
      </c>
      <c r="M5" s="59">
        <v>30696169</v>
      </c>
      <c r="N5" s="59">
        <v>10343092</v>
      </c>
      <c r="O5" s="59">
        <v>21901440</v>
      </c>
      <c r="P5" s="59">
        <v>-624486</v>
      </c>
      <c r="Q5" s="59">
        <v>31620046</v>
      </c>
      <c r="R5" s="59">
        <v>10250854</v>
      </c>
      <c r="S5" s="59">
        <v>10250802</v>
      </c>
      <c r="T5" s="59">
        <v>0</v>
      </c>
      <c r="U5" s="59">
        <v>20501656</v>
      </c>
      <c r="V5" s="59">
        <v>114180579</v>
      </c>
      <c r="W5" s="59">
        <v>135926253</v>
      </c>
      <c r="X5" s="59">
        <v>-21745674</v>
      </c>
      <c r="Y5" s="60">
        <v>-16</v>
      </c>
      <c r="Z5" s="61">
        <v>135926253</v>
      </c>
    </row>
    <row r="6" spans="1:26" ht="12.75">
      <c r="A6" s="57" t="s">
        <v>32</v>
      </c>
      <c r="B6" s="18">
        <v>243442048</v>
      </c>
      <c r="C6" s="18">
        <v>0</v>
      </c>
      <c r="D6" s="58">
        <v>311183490</v>
      </c>
      <c r="E6" s="59">
        <v>242016455</v>
      </c>
      <c r="F6" s="59">
        <v>13536808</v>
      </c>
      <c r="G6" s="59">
        <v>23067774</v>
      </c>
      <c r="H6" s="59">
        <v>19752212</v>
      </c>
      <c r="I6" s="59">
        <v>56356794</v>
      </c>
      <c r="J6" s="59">
        <v>20068704</v>
      </c>
      <c r="K6" s="59">
        <v>20187798</v>
      </c>
      <c r="L6" s="59">
        <v>16761267</v>
      </c>
      <c r="M6" s="59">
        <v>57017769</v>
      </c>
      <c r="N6" s="59">
        <v>24438887</v>
      </c>
      <c r="O6" s="59">
        <v>35078536</v>
      </c>
      <c r="P6" s="59">
        <v>5306197</v>
      </c>
      <c r="Q6" s="59">
        <v>64823620</v>
      </c>
      <c r="R6" s="59">
        <v>19983222</v>
      </c>
      <c r="S6" s="59">
        <v>18060735</v>
      </c>
      <c r="T6" s="59">
        <v>0</v>
      </c>
      <c r="U6" s="59">
        <v>38043957</v>
      </c>
      <c r="V6" s="59">
        <v>216242140</v>
      </c>
      <c r="W6" s="59">
        <v>242016455</v>
      </c>
      <c r="X6" s="59">
        <v>-25774315</v>
      </c>
      <c r="Y6" s="60">
        <v>-10.65</v>
      </c>
      <c r="Z6" s="61">
        <v>242016455</v>
      </c>
    </row>
    <row r="7" spans="1:26" ht="12.75">
      <c r="A7" s="57" t="s">
        <v>33</v>
      </c>
      <c r="B7" s="18">
        <v>8499</v>
      </c>
      <c r="C7" s="18">
        <v>0</v>
      </c>
      <c r="D7" s="58">
        <v>0</v>
      </c>
      <c r="E7" s="59">
        <v>300000</v>
      </c>
      <c r="F7" s="59">
        <v>0</v>
      </c>
      <c r="G7" s="59">
        <v>117</v>
      </c>
      <c r="H7" s="59">
        <v>32367</v>
      </c>
      <c r="I7" s="59">
        <v>32484</v>
      </c>
      <c r="J7" s="59">
        <v>27724</v>
      </c>
      <c r="K7" s="59">
        <v>23441</v>
      </c>
      <c r="L7" s="59">
        <v>52901</v>
      </c>
      <c r="M7" s="59">
        <v>104066</v>
      </c>
      <c r="N7" s="59">
        <v>52139</v>
      </c>
      <c r="O7" s="59">
        <v>84844</v>
      </c>
      <c r="P7" s="59">
        <v>58184</v>
      </c>
      <c r="Q7" s="59">
        <v>195167</v>
      </c>
      <c r="R7" s="59">
        <v>58726</v>
      </c>
      <c r="S7" s="59">
        <v>20566</v>
      </c>
      <c r="T7" s="59">
        <v>0</v>
      </c>
      <c r="U7" s="59">
        <v>79292</v>
      </c>
      <c r="V7" s="59">
        <v>411009</v>
      </c>
      <c r="W7" s="59">
        <v>300000</v>
      </c>
      <c r="X7" s="59">
        <v>111009</v>
      </c>
      <c r="Y7" s="60">
        <v>37</v>
      </c>
      <c r="Z7" s="61">
        <v>300000</v>
      </c>
    </row>
    <row r="8" spans="1:26" ht="12.75">
      <c r="A8" s="57" t="s">
        <v>34</v>
      </c>
      <c r="B8" s="18">
        <v>37497083</v>
      </c>
      <c r="C8" s="18">
        <v>0</v>
      </c>
      <c r="D8" s="58">
        <v>42242988</v>
      </c>
      <c r="E8" s="59">
        <v>42242988</v>
      </c>
      <c r="F8" s="59">
        <v>0</v>
      </c>
      <c r="G8" s="59">
        <v>15485000</v>
      </c>
      <c r="H8" s="59">
        <v>0</v>
      </c>
      <c r="I8" s="59">
        <v>15485000</v>
      </c>
      <c r="J8" s="59">
        <v>209797</v>
      </c>
      <c r="K8" s="59">
        <v>404974</v>
      </c>
      <c r="L8" s="59">
        <v>12388000</v>
      </c>
      <c r="M8" s="59">
        <v>13002771</v>
      </c>
      <c r="N8" s="59">
        <v>214676</v>
      </c>
      <c r="O8" s="59">
        <v>634143</v>
      </c>
      <c r="P8" s="59">
        <v>9290000</v>
      </c>
      <c r="Q8" s="59">
        <v>10138819</v>
      </c>
      <c r="R8" s="59">
        <v>0</v>
      </c>
      <c r="S8" s="59">
        <v>374286</v>
      </c>
      <c r="T8" s="59">
        <v>0</v>
      </c>
      <c r="U8" s="59">
        <v>374286</v>
      </c>
      <c r="V8" s="59">
        <v>39000876</v>
      </c>
      <c r="W8" s="59">
        <v>42242988</v>
      </c>
      <c r="X8" s="59">
        <v>-3242112</v>
      </c>
      <c r="Y8" s="60">
        <v>-7.67</v>
      </c>
      <c r="Z8" s="61">
        <v>42242988</v>
      </c>
    </row>
    <row r="9" spans="1:26" ht="12.75">
      <c r="A9" s="57" t="s">
        <v>35</v>
      </c>
      <c r="B9" s="18">
        <v>1730174</v>
      </c>
      <c r="C9" s="18">
        <v>0</v>
      </c>
      <c r="D9" s="58">
        <v>47276680</v>
      </c>
      <c r="E9" s="59">
        <v>54517772</v>
      </c>
      <c r="F9" s="59">
        <v>43644934</v>
      </c>
      <c r="G9" s="59">
        <v>-36236149</v>
      </c>
      <c r="H9" s="59">
        <v>4157232</v>
      </c>
      <c r="I9" s="59">
        <v>11566017</v>
      </c>
      <c r="J9" s="59">
        <v>4437186</v>
      </c>
      <c r="K9" s="59">
        <v>2814318</v>
      </c>
      <c r="L9" s="59">
        <v>8141998</v>
      </c>
      <c r="M9" s="59">
        <v>15393502</v>
      </c>
      <c r="N9" s="59">
        <v>4171194</v>
      </c>
      <c r="O9" s="59">
        <v>5913547</v>
      </c>
      <c r="P9" s="59">
        <v>91927</v>
      </c>
      <c r="Q9" s="59">
        <v>10176668</v>
      </c>
      <c r="R9" s="59">
        <v>3664146</v>
      </c>
      <c r="S9" s="59">
        <v>3817161</v>
      </c>
      <c r="T9" s="59">
        <v>0</v>
      </c>
      <c r="U9" s="59">
        <v>7481307</v>
      </c>
      <c r="V9" s="59">
        <v>44617494</v>
      </c>
      <c r="W9" s="59">
        <v>54517772</v>
      </c>
      <c r="X9" s="59">
        <v>-9900278</v>
      </c>
      <c r="Y9" s="60">
        <v>-18.16</v>
      </c>
      <c r="Z9" s="61">
        <v>54517772</v>
      </c>
    </row>
    <row r="10" spans="1:26" ht="20.25">
      <c r="A10" s="62" t="s">
        <v>113</v>
      </c>
      <c r="B10" s="63">
        <f>SUM(B5:B9)</f>
        <v>382158549</v>
      </c>
      <c r="C10" s="63">
        <f>SUM(C5:C9)</f>
        <v>0</v>
      </c>
      <c r="D10" s="64">
        <f aca="true" t="shared" si="0" ref="D10:Z10">SUM(D5:D9)</f>
        <v>536629411</v>
      </c>
      <c r="E10" s="65">
        <f t="shared" si="0"/>
        <v>475003468</v>
      </c>
      <c r="F10" s="65">
        <f t="shared" si="0"/>
        <v>68044550</v>
      </c>
      <c r="G10" s="65">
        <f t="shared" si="0"/>
        <v>12584193</v>
      </c>
      <c r="H10" s="65">
        <f t="shared" si="0"/>
        <v>34174260</v>
      </c>
      <c r="I10" s="65">
        <f t="shared" si="0"/>
        <v>114803003</v>
      </c>
      <c r="J10" s="65">
        <f t="shared" si="0"/>
        <v>35180467</v>
      </c>
      <c r="K10" s="65">
        <f t="shared" si="0"/>
        <v>33420546</v>
      </c>
      <c r="L10" s="65">
        <f t="shared" si="0"/>
        <v>47613264</v>
      </c>
      <c r="M10" s="65">
        <f t="shared" si="0"/>
        <v>116214277</v>
      </c>
      <c r="N10" s="65">
        <f t="shared" si="0"/>
        <v>39219988</v>
      </c>
      <c r="O10" s="65">
        <f t="shared" si="0"/>
        <v>63612510</v>
      </c>
      <c r="P10" s="65">
        <f t="shared" si="0"/>
        <v>14121822</v>
      </c>
      <c r="Q10" s="65">
        <f t="shared" si="0"/>
        <v>116954320</v>
      </c>
      <c r="R10" s="65">
        <f t="shared" si="0"/>
        <v>33956948</v>
      </c>
      <c r="S10" s="65">
        <f t="shared" si="0"/>
        <v>32523550</v>
      </c>
      <c r="T10" s="65">
        <f t="shared" si="0"/>
        <v>0</v>
      </c>
      <c r="U10" s="65">
        <f t="shared" si="0"/>
        <v>66480498</v>
      </c>
      <c r="V10" s="65">
        <f t="shared" si="0"/>
        <v>414452098</v>
      </c>
      <c r="W10" s="65">
        <f t="shared" si="0"/>
        <v>475003468</v>
      </c>
      <c r="X10" s="65">
        <f t="shared" si="0"/>
        <v>-60551370</v>
      </c>
      <c r="Y10" s="66">
        <f>+IF(W10&lt;&gt;0,(X10/W10)*100,0)</f>
        <v>-12.747563771471244</v>
      </c>
      <c r="Z10" s="67">
        <f t="shared" si="0"/>
        <v>475003468</v>
      </c>
    </row>
    <row r="11" spans="1:26" ht="12.75">
      <c r="A11" s="57" t="s">
        <v>36</v>
      </c>
      <c r="B11" s="18">
        <v>131871608</v>
      </c>
      <c r="C11" s="18">
        <v>0</v>
      </c>
      <c r="D11" s="58">
        <v>166006584</v>
      </c>
      <c r="E11" s="59">
        <v>162599111</v>
      </c>
      <c r="F11" s="59">
        <v>12683814</v>
      </c>
      <c r="G11" s="59">
        <v>12330684</v>
      </c>
      <c r="H11" s="59">
        <v>12199164</v>
      </c>
      <c r="I11" s="59">
        <v>37213662</v>
      </c>
      <c r="J11" s="59">
        <v>12504238</v>
      </c>
      <c r="K11" s="59">
        <v>19575878</v>
      </c>
      <c r="L11" s="59">
        <v>11922860</v>
      </c>
      <c r="M11" s="59">
        <v>44002976</v>
      </c>
      <c r="N11" s="59">
        <v>13089484</v>
      </c>
      <c r="O11" s="59">
        <v>12389809</v>
      </c>
      <c r="P11" s="59">
        <v>12449774</v>
      </c>
      <c r="Q11" s="59">
        <v>37929067</v>
      </c>
      <c r="R11" s="59">
        <v>12031566</v>
      </c>
      <c r="S11" s="59">
        <v>12194106</v>
      </c>
      <c r="T11" s="59">
        <v>0</v>
      </c>
      <c r="U11" s="59">
        <v>24225672</v>
      </c>
      <c r="V11" s="59">
        <v>143371377</v>
      </c>
      <c r="W11" s="59">
        <v>162599111</v>
      </c>
      <c r="X11" s="59">
        <v>-19227734</v>
      </c>
      <c r="Y11" s="60">
        <v>-11.83</v>
      </c>
      <c r="Z11" s="61">
        <v>162599111</v>
      </c>
    </row>
    <row r="12" spans="1:26" ht="12.75">
      <c r="A12" s="57" t="s">
        <v>37</v>
      </c>
      <c r="B12" s="18">
        <v>6129357</v>
      </c>
      <c r="C12" s="18">
        <v>0</v>
      </c>
      <c r="D12" s="58">
        <v>5741117</v>
      </c>
      <c r="E12" s="59">
        <v>5741117</v>
      </c>
      <c r="F12" s="59">
        <v>443063</v>
      </c>
      <c r="G12" s="59">
        <v>457375</v>
      </c>
      <c r="H12" s="59">
        <v>457375</v>
      </c>
      <c r="I12" s="59">
        <v>1357813</v>
      </c>
      <c r="J12" s="59">
        <v>457375</v>
      </c>
      <c r="K12" s="59">
        <v>457375</v>
      </c>
      <c r="L12" s="59">
        <v>465460</v>
      </c>
      <c r="M12" s="59">
        <v>1380210</v>
      </c>
      <c r="N12" s="59">
        <v>465460</v>
      </c>
      <c r="O12" s="59">
        <v>465460</v>
      </c>
      <c r="P12" s="59">
        <v>465460</v>
      </c>
      <c r="Q12" s="59">
        <v>1396380</v>
      </c>
      <c r="R12" s="59">
        <v>465460</v>
      </c>
      <c r="S12" s="59">
        <v>465460</v>
      </c>
      <c r="T12" s="59">
        <v>0</v>
      </c>
      <c r="U12" s="59">
        <v>930920</v>
      </c>
      <c r="V12" s="59">
        <v>5065323</v>
      </c>
      <c r="W12" s="59">
        <v>5741117</v>
      </c>
      <c r="X12" s="59">
        <v>-675794</v>
      </c>
      <c r="Y12" s="60">
        <v>-11.77</v>
      </c>
      <c r="Z12" s="61">
        <v>5741117</v>
      </c>
    </row>
    <row r="13" spans="1:26" ht="12.75">
      <c r="A13" s="57" t="s">
        <v>114</v>
      </c>
      <c r="B13" s="18">
        <v>45417988</v>
      </c>
      <c r="C13" s="18">
        <v>0</v>
      </c>
      <c r="D13" s="58">
        <v>42049932</v>
      </c>
      <c r="E13" s="59">
        <v>42049932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42049932</v>
      </c>
      <c r="X13" s="59">
        <v>-42049932</v>
      </c>
      <c r="Y13" s="60">
        <v>-100</v>
      </c>
      <c r="Z13" s="61">
        <v>42049932</v>
      </c>
    </row>
    <row r="14" spans="1:26" ht="12.75">
      <c r="A14" s="57" t="s">
        <v>38</v>
      </c>
      <c r="B14" s="18">
        <v>27936490</v>
      </c>
      <c r="C14" s="18">
        <v>0</v>
      </c>
      <c r="D14" s="58">
        <v>10453600</v>
      </c>
      <c r="E14" s="59">
        <v>30053600</v>
      </c>
      <c r="F14" s="59">
        <v>1112</v>
      </c>
      <c r="G14" s="59">
        <v>406</v>
      </c>
      <c r="H14" s="59">
        <v>583</v>
      </c>
      <c r="I14" s="59">
        <v>2101</v>
      </c>
      <c r="J14" s="59">
        <v>686</v>
      </c>
      <c r="K14" s="59">
        <v>1862672</v>
      </c>
      <c r="L14" s="59">
        <v>2592587</v>
      </c>
      <c r="M14" s="59">
        <v>4455945</v>
      </c>
      <c r="N14" s="59">
        <v>8104</v>
      </c>
      <c r="O14" s="59">
        <v>107739</v>
      </c>
      <c r="P14" s="59">
        <v>6219369</v>
      </c>
      <c r="Q14" s="59">
        <v>6335212</v>
      </c>
      <c r="R14" s="59">
        <v>592</v>
      </c>
      <c r="S14" s="59">
        <v>1507</v>
      </c>
      <c r="T14" s="59">
        <v>0</v>
      </c>
      <c r="U14" s="59">
        <v>2099</v>
      </c>
      <c r="V14" s="59">
        <v>10795357</v>
      </c>
      <c r="W14" s="59">
        <v>30053600</v>
      </c>
      <c r="X14" s="59">
        <v>-19258243</v>
      </c>
      <c r="Y14" s="60">
        <v>-64.08</v>
      </c>
      <c r="Z14" s="61">
        <v>30053600</v>
      </c>
    </row>
    <row r="15" spans="1:26" ht="12.75">
      <c r="A15" s="57" t="s">
        <v>39</v>
      </c>
      <c r="B15" s="18">
        <v>129913077</v>
      </c>
      <c r="C15" s="18">
        <v>0</v>
      </c>
      <c r="D15" s="58">
        <v>166479815</v>
      </c>
      <c r="E15" s="59">
        <v>151749437</v>
      </c>
      <c r="F15" s="59">
        <v>17482081</v>
      </c>
      <c r="G15" s="59">
        <v>14860243</v>
      </c>
      <c r="H15" s="59">
        <v>813854</v>
      </c>
      <c r="I15" s="59">
        <v>33156178</v>
      </c>
      <c r="J15" s="59">
        <v>10196717</v>
      </c>
      <c r="K15" s="59">
        <v>20876354</v>
      </c>
      <c r="L15" s="59">
        <v>8968429</v>
      </c>
      <c r="M15" s="59">
        <v>40041500</v>
      </c>
      <c r="N15" s="59">
        <v>1577138</v>
      </c>
      <c r="O15" s="59">
        <v>3093346</v>
      </c>
      <c r="P15" s="59">
        <v>27939627</v>
      </c>
      <c r="Q15" s="59">
        <v>32610111</v>
      </c>
      <c r="R15" s="59">
        <v>985751</v>
      </c>
      <c r="S15" s="59">
        <v>1672897</v>
      </c>
      <c r="T15" s="59">
        <v>0</v>
      </c>
      <c r="U15" s="59">
        <v>2658648</v>
      </c>
      <c r="V15" s="59">
        <v>108466437</v>
      </c>
      <c r="W15" s="59">
        <v>151749437</v>
      </c>
      <c r="X15" s="59">
        <v>-43283000</v>
      </c>
      <c r="Y15" s="60">
        <v>-28.52</v>
      </c>
      <c r="Z15" s="61">
        <v>151749437</v>
      </c>
    </row>
    <row r="16" spans="1:26" ht="12.75">
      <c r="A16" s="57" t="s">
        <v>34</v>
      </c>
      <c r="B16" s="18">
        <v>0</v>
      </c>
      <c r="C16" s="18">
        <v>0</v>
      </c>
      <c r="D16" s="58">
        <v>43534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95360866</v>
      </c>
      <c r="C17" s="18">
        <v>0</v>
      </c>
      <c r="D17" s="58">
        <v>137766994</v>
      </c>
      <c r="E17" s="59">
        <v>120089417</v>
      </c>
      <c r="F17" s="59">
        <v>3348427</v>
      </c>
      <c r="G17" s="59">
        <v>7397055</v>
      </c>
      <c r="H17" s="59">
        <v>7432528</v>
      </c>
      <c r="I17" s="59">
        <v>18178010</v>
      </c>
      <c r="J17" s="59">
        <v>5020676</v>
      </c>
      <c r="K17" s="59">
        <v>16165552</v>
      </c>
      <c r="L17" s="59">
        <v>10615892</v>
      </c>
      <c r="M17" s="59">
        <v>31802120</v>
      </c>
      <c r="N17" s="59">
        <v>4340096</v>
      </c>
      <c r="O17" s="59">
        <v>7498275</v>
      </c>
      <c r="P17" s="59">
        <v>15102614</v>
      </c>
      <c r="Q17" s="59">
        <v>26940985</v>
      </c>
      <c r="R17" s="59">
        <v>4398857</v>
      </c>
      <c r="S17" s="59">
        <v>6564483</v>
      </c>
      <c r="T17" s="59">
        <v>0</v>
      </c>
      <c r="U17" s="59">
        <v>10963340</v>
      </c>
      <c r="V17" s="59">
        <v>87884455</v>
      </c>
      <c r="W17" s="59">
        <v>120089417</v>
      </c>
      <c r="X17" s="59">
        <v>-32204962</v>
      </c>
      <c r="Y17" s="60">
        <v>-26.82</v>
      </c>
      <c r="Z17" s="61">
        <v>120089417</v>
      </c>
    </row>
    <row r="18" spans="1:26" ht="12.75">
      <c r="A18" s="68" t="s">
        <v>41</v>
      </c>
      <c r="B18" s="69">
        <f>SUM(B11:B17)</f>
        <v>436629386</v>
      </c>
      <c r="C18" s="69">
        <f>SUM(C11:C17)</f>
        <v>0</v>
      </c>
      <c r="D18" s="70">
        <f aca="true" t="shared" si="1" ref="D18:Z18">SUM(D11:D17)</f>
        <v>528541576</v>
      </c>
      <c r="E18" s="71">
        <f t="shared" si="1"/>
        <v>512282614</v>
      </c>
      <c r="F18" s="71">
        <f t="shared" si="1"/>
        <v>33958497</v>
      </c>
      <c r="G18" s="71">
        <f t="shared" si="1"/>
        <v>35045763</v>
      </c>
      <c r="H18" s="71">
        <f t="shared" si="1"/>
        <v>20903504</v>
      </c>
      <c r="I18" s="71">
        <f t="shared" si="1"/>
        <v>89907764</v>
      </c>
      <c r="J18" s="71">
        <f t="shared" si="1"/>
        <v>28179692</v>
      </c>
      <c r="K18" s="71">
        <f t="shared" si="1"/>
        <v>58937831</v>
      </c>
      <c r="L18" s="71">
        <f t="shared" si="1"/>
        <v>34565228</v>
      </c>
      <c r="M18" s="71">
        <f t="shared" si="1"/>
        <v>121682751</v>
      </c>
      <c r="N18" s="71">
        <f t="shared" si="1"/>
        <v>19480282</v>
      </c>
      <c r="O18" s="71">
        <f t="shared" si="1"/>
        <v>23554629</v>
      </c>
      <c r="P18" s="71">
        <f t="shared" si="1"/>
        <v>62176844</v>
      </c>
      <c r="Q18" s="71">
        <f t="shared" si="1"/>
        <v>105211755</v>
      </c>
      <c r="R18" s="71">
        <f t="shared" si="1"/>
        <v>17882226</v>
      </c>
      <c r="S18" s="71">
        <f t="shared" si="1"/>
        <v>20898453</v>
      </c>
      <c r="T18" s="71">
        <f t="shared" si="1"/>
        <v>0</v>
      </c>
      <c r="U18" s="71">
        <f t="shared" si="1"/>
        <v>38780679</v>
      </c>
      <c r="V18" s="71">
        <f t="shared" si="1"/>
        <v>355582949</v>
      </c>
      <c r="W18" s="71">
        <f t="shared" si="1"/>
        <v>512282614</v>
      </c>
      <c r="X18" s="71">
        <f t="shared" si="1"/>
        <v>-156699665</v>
      </c>
      <c r="Y18" s="66">
        <f>+IF(W18&lt;&gt;0,(X18/W18)*100,0)</f>
        <v>-30.588519055226026</v>
      </c>
      <c r="Z18" s="72">
        <f t="shared" si="1"/>
        <v>512282614</v>
      </c>
    </row>
    <row r="19" spans="1:26" ht="12.75">
      <c r="A19" s="68" t="s">
        <v>42</v>
      </c>
      <c r="B19" s="73">
        <f>+B10-B18</f>
        <v>-54470837</v>
      </c>
      <c r="C19" s="73">
        <f>+C10-C18</f>
        <v>0</v>
      </c>
      <c r="D19" s="74">
        <f aca="true" t="shared" si="2" ref="D19:Z19">+D10-D18</f>
        <v>8087835</v>
      </c>
      <c r="E19" s="75">
        <f t="shared" si="2"/>
        <v>-37279146</v>
      </c>
      <c r="F19" s="75">
        <f t="shared" si="2"/>
        <v>34086053</v>
      </c>
      <c r="G19" s="75">
        <f t="shared" si="2"/>
        <v>-22461570</v>
      </c>
      <c r="H19" s="75">
        <f t="shared" si="2"/>
        <v>13270756</v>
      </c>
      <c r="I19" s="75">
        <f t="shared" si="2"/>
        <v>24895239</v>
      </c>
      <c r="J19" s="75">
        <f t="shared" si="2"/>
        <v>7000775</v>
      </c>
      <c r="K19" s="75">
        <f t="shared" si="2"/>
        <v>-25517285</v>
      </c>
      <c r="L19" s="75">
        <f t="shared" si="2"/>
        <v>13048036</v>
      </c>
      <c r="M19" s="75">
        <f t="shared" si="2"/>
        <v>-5468474</v>
      </c>
      <c r="N19" s="75">
        <f t="shared" si="2"/>
        <v>19739706</v>
      </c>
      <c r="O19" s="75">
        <f t="shared" si="2"/>
        <v>40057881</v>
      </c>
      <c r="P19" s="75">
        <f t="shared" si="2"/>
        <v>-48055022</v>
      </c>
      <c r="Q19" s="75">
        <f t="shared" si="2"/>
        <v>11742565</v>
      </c>
      <c r="R19" s="75">
        <f t="shared" si="2"/>
        <v>16074722</v>
      </c>
      <c r="S19" s="75">
        <f t="shared" si="2"/>
        <v>11625097</v>
      </c>
      <c r="T19" s="75">
        <f t="shared" si="2"/>
        <v>0</v>
      </c>
      <c r="U19" s="75">
        <f t="shared" si="2"/>
        <v>27699819</v>
      </c>
      <c r="V19" s="75">
        <f t="shared" si="2"/>
        <v>58869149</v>
      </c>
      <c r="W19" s="75">
        <f>IF(E10=E18,0,W10-W18)</f>
        <v>-37279146</v>
      </c>
      <c r="X19" s="75">
        <f t="shared" si="2"/>
        <v>96148295</v>
      </c>
      <c r="Y19" s="76">
        <f>+IF(W19&lt;&gt;0,(X19/W19)*100,0)</f>
        <v>-257.9144248637026</v>
      </c>
      <c r="Z19" s="77">
        <f t="shared" si="2"/>
        <v>-37279146</v>
      </c>
    </row>
    <row r="20" spans="1:26" ht="20.25">
      <c r="A20" s="78" t="s">
        <v>43</v>
      </c>
      <c r="B20" s="79">
        <v>34430886</v>
      </c>
      <c r="C20" s="79">
        <v>0</v>
      </c>
      <c r="D20" s="80">
        <v>98765000</v>
      </c>
      <c r="E20" s="81">
        <v>67765000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67765000</v>
      </c>
      <c r="X20" s="81">
        <v>-67765000</v>
      </c>
      <c r="Y20" s="82">
        <v>-100</v>
      </c>
      <c r="Z20" s="83">
        <v>67765000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-20039951</v>
      </c>
      <c r="C22" s="91">
        <f>SUM(C19:C21)</f>
        <v>0</v>
      </c>
      <c r="D22" s="92">
        <f aca="true" t="shared" si="3" ref="D22:Z22">SUM(D19:D21)</f>
        <v>106852835</v>
      </c>
      <c r="E22" s="93">
        <f t="shared" si="3"/>
        <v>30485854</v>
      </c>
      <c r="F22" s="93">
        <f t="shared" si="3"/>
        <v>34086053</v>
      </c>
      <c r="G22" s="93">
        <f t="shared" si="3"/>
        <v>-22461570</v>
      </c>
      <c r="H22" s="93">
        <f t="shared" si="3"/>
        <v>13270756</v>
      </c>
      <c r="I22" s="93">
        <f t="shared" si="3"/>
        <v>24895239</v>
      </c>
      <c r="J22" s="93">
        <f t="shared" si="3"/>
        <v>7000775</v>
      </c>
      <c r="K22" s="93">
        <f t="shared" si="3"/>
        <v>-25517285</v>
      </c>
      <c r="L22" s="93">
        <f t="shared" si="3"/>
        <v>13048036</v>
      </c>
      <c r="M22" s="93">
        <f t="shared" si="3"/>
        <v>-5468474</v>
      </c>
      <c r="N22" s="93">
        <f t="shared" si="3"/>
        <v>19739706</v>
      </c>
      <c r="O22" s="93">
        <f t="shared" si="3"/>
        <v>40057881</v>
      </c>
      <c r="P22" s="93">
        <f t="shared" si="3"/>
        <v>-48055022</v>
      </c>
      <c r="Q22" s="93">
        <f t="shared" si="3"/>
        <v>11742565</v>
      </c>
      <c r="R22" s="93">
        <f t="shared" si="3"/>
        <v>16074722</v>
      </c>
      <c r="S22" s="93">
        <f t="shared" si="3"/>
        <v>11625097</v>
      </c>
      <c r="T22" s="93">
        <f t="shared" si="3"/>
        <v>0</v>
      </c>
      <c r="U22" s="93">
        <f t="shared" si="3"/>
        <v>27699819</v>
      </c>
      <c r="V22" s="93">
        <f t="shared" si="3"/>
        <v>58869149</v>
      </c>
      <c r="W22" s="93">
        <f t="shared" si="3"/>
        <v>30485854</v>
      </c>
      <c r="X22" s="93">
        <f t="shared" si="3"/>
        <v>28383295</v>
      </c>
      <c r="Y22" s="94">
        <f>+IF(W22&lt;&gt;0,(X22/W22)*100,0)</f>
        <v>93.10316515981478</v>
      </c>
      <c r="Z22" s="95">
        <f t="shared" si="3"/>
        <v>30485854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-20039951</v>
      </c>
      <c r="C24" s="73">
        <f>SUM(C22:C23)</f>
        <v>0</v>
      </c>
      <c r="D24" s="74">
        <f aca="true" t="shared" si="4" ref="D24:Z24">SUM(D22:D23)</f>
        <v>106852835</v>
      </c>
      <c r="E24" s="75">
        <f t="shared" si="4"/>
        <v>30485854</v>
      </c>
      <c r="F24" s="75">
        <f t="shared" si="4"/>
        <v>34086053</v>
      </c>
      <c r="G24" s="75">
        <f t="shared" si="4"/>
        <v>-22461570</v>
      </c>
      <c r="H24" s="75">
        <f t="shared" si="4"/>
        <v>13270756</v>
      </c>
      <c r="I24" s="75">
        <f t="shared" si="4"/>
        <v>24895239</v>
      </c>
      <c r="J24" s="75">
        <f t="shared" si="4"/>
        <v>7000775</v>
      </c>
      <c r="K24" s="75">
        <f t="shared" si="4"/>
        <v>-25517285</v>
      </c>
      <c r="L24" s="75">
        <f t="shared" si="4"/>
        <v>13048036</v>
      </c>
      <c r="M24" s="75">
        <f t="shared" si="4"/>
        <v>-5468474</v>
      </c>
      <c r="N24" s="75">
        <f t="shared" si="4"/>
        <v>19739706</v>
      </c>
      <c r="O24" s="75">
        <f t="shared" si="4"/>
        <v>40057881</v>
      </c>
      <c r="P24" s="75">
        <f t="shared" si="4"/>
        <v>-48055022</v>
      </c>
      <c r="Q24" s="75">
        <f t="shared" si="4"/>
        <v>11742565</v>
      </c>
      <c r="R24" s="75">
        <f t="shared" si="4"/>
        <v>16074722</v>
      </c>
      <c r="S24" s="75">
        <f t="shared" si="4"/>
        <v>11625097</v>
      </c>
      <c r="T24" s="75">
        <f t="shared" si="4"/>
        <v>0</v>
      </c>
      <c r="U24" s="75">
        <f t="shared" si="4"/>
        <v>27699819</v>
      </c>
      <c r="V24" s="75">
        <f t="shared" si="4"/>
        <v>58869149</v>
      </c>
      <c r="W24" s="75">
        <f t="shared" si="4"/>
        <v>30485854</v>
      </c>
      <c r="X24" s="75">
        <f t="shared" si="4"/>
        <v>28383295</v>
      </c>
      <c r="Y24" s="76">
        <f>+IF(W24&lt;&gt;0,(X24/W24)*100,0)</f>
        <v>93.10316515981478</v>
      </c>
      <c r="Z24" s="77">
        <f t="shared" si="4"/>
        <v>30485854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13028977</v>
      </c>
      <c r="C27" s="21">
        <v>0</v>
      </c>
      <c r="D27" s="103">
        <v>130487509</v>
      </c>
      <c r="E27" s="104">
        <v>90305772</v>
      </c>
      <c r="F27" s="104">
        <v>2258330</v>
      </c>
      <c r="G27" s="104">
        <v>3970835</v>
      </c>
      <c r="H27" s="104">
        <v>1300163</v>
      </c>
      <c r="I27" s="104">
        <v>7529328</v>
      </c>
      <c r="J27" s="104">
        <v>3067114</v>
      </c>
      <c r="K27" s="104">
        <v>2868487</v>
      </c>
      <c r="L27" s="104">
        <v>6043499</v>
      </c>
      <c r="M27" s="104">
        <v>11979100</v>
      </c>
      <c r="N27" s="104">
        <v>42366</v>
      </c>
      <c r="O27" s="104">
        <v>2494035</v>
      </c>
      <c r="P27" s="104">
        <v>8216607</v>
      </c>
      <c r="Q27" s="104">
        <v>10753008</v>
      </c>
      <c r="R27" s="104">
        <v>54035</v>
      </c>
      <c r="S27" s="104">
        <v>2260047</v>
      </c>
      <c r="T27" s="104">
        <v>0</v>
      </c>
      <c r="U27" s="104">
        <v>2314082</v>
      </c>
      <c r="V27" s="104">
        <v>32575518</v>
      </c>
      <c r="W27" s="104">
        <v>90305772</v>
      </c>
      <c r="X27" s="104">
        <v>-57730254</v>
      </c>
      <c r="Y27" s="105">
        <v>-63.93</v>
      </c>
      <c r="Z27" s="106">
        <v>90305772</v>
      </c>
    </row>
    <row r="28" spans="1:26" ht="12.75">
      <c r="A28" s="107" t="s">
        <v>47</v>
      </c>
      <c r="B28" s="18">
        <v>153825</v>
      </c>
      <c r="C28" s="18">
        <v>0</v>
      </c>
      <c r="D28" s="58">
        <v>103724009</v>
      </c>
      <c r="E28" s="59">
        <v>70741334</v>
      </c>
      <c r="F28" s="59">
        <v>2258330</v>
      </c>
      <c r="G28" s="59">
        <v>3955837</v>
      </c>
      <c r="H28" s="59">
        <v>1269936</v>
      </c>
      <c r="I28" s="59">
        <v>7484103</v>
      </c>
      <c r="J28" s="59">
        <v>3054514</v>
      </c>
      <c r="K28" s="59">
        <v>1146237</v>
      </c>
      <c r="L28" s="59">
        <v>4581161</v>
      </c>
      <c r="M28" s="59">
        <v>8781912</v>
      </c>
      <c r="N28" s="59">
        <v>0</v>
      </c>
      <c r="O28" s="59">
        <v>2400310</v>
      </c>
      <c r="P28" s="59">
        <v>2902785</v>
      </c>
      <c r="Q28" s="59">
        <v>5303095</v>
      </c>
      <c r="R28" s="59">
        <v>0</v>
      </c>
      <c r="S28" s="59">
        <v>2158112</v>
      </c>
      <c r="T28" s="59">
        <v>0</v>
      </c>
      <c r="U28" s="59">
        <v>2158112</v>
      </c>
      <c r="V28" s="59">
        <v>23727222</v>
      </c>
      <c r="W28" s="59">
        <v>70741334</v>
      </c>
      <c r="X28" s="59">
        <v>-47014112</v>
      </c>
      <c r="Y28" s="60">
        <v>-66.46</v>
      </c>
      <c r="Z28" s="61">
        <v>70741334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153825</v>
      </c>
      <c r="C32" s="21">
        <f>SUM(C28:C31)</f>
        <v>0</v>
      </c>
      <c r="D32" s="103">
        <f aca="true" t="shared" si="5" ref="D32:Z32">SUM(D28:D31)</f>
        <v>103724009</v>
      </c>
      <c r="E32" s="104">
        <f t="shared" si="5"/>
        <v>70741334</v>
      </c>
      <c r="F32" s="104">
        <f t="shared" si="5"/>
        <v>2258330</v>
      </c>
      <c r="G32" s="104">
        <f t="shared" si="5"/>
        <v>3955837</v>
      </c>
      <c r="H32" s="104">
        <f t="shared" si="5"/>
        <v>1269936</v>
      </c>
      <c r="I32" s="104">
        <f t="shared" si="5"/>
        <v>7484103</v>
      </c>
      <c r="J32" s="104">
        <f t="shared" si="5"/>
        <v>3054514</v>
      </c>
      <c r="K32" s="104">
        <f t="shared" si="5"/>
        <v>1146237</v>
      </c>
      <c r="L32" s="104">
        <f t="shared" si="5"/>
        <v>4581161</v>
      </c>
      <c r="M32" s="104">
        <f t="shared" si="5"/>
        <v>8781912</v>
      </c>
      <c r="N32" s="104">
        <f t="shared" si="5"/>
        <v>0</v>
      </c>
      <c r="O32" s="104">
        <f t="shared" si="5"/>
        <v>2400310</v>
      </c>
      <c r="P32" s="104">
        <f t="shared" si="5"/>
        <v>2902785</v>
      </c>
      <c r="Q32" s="104">
        <f t="shared" si="5"/>
        <v>5303095</v>
      </c>
      <c r="R32" s="104">
        <f t="shared" si="5"/>
        <v>0</v>
      </c>
      <c r="S32" s="104">
        <f t="shared" si="5"/>
        <v>2158112</v>
      </c>
      <c r="T32" s="104">
        <f t="shared" si="5"/>
        <v>0</v>
      </c>
      <c r="U32" s="104">
        <f t="shared" si="5"/>
        <v>2158112</v>
      </c>
      <c r="V32" s="104">
        <f t="shared" si="5"/>
        <v>23727222</v>
      </c>
      <c r="W32" s="104">
        <f t="shared" si="5"/>
        <v>70741334</v>
      </c>
      <c r="X32" s="104">
        <f t="shared" si="5"/>
        <v>-47014112</v>
      </c>
      <c r="Y32" s="105">
        <f>+IF(W32&lt;&gt;0,(X32/W32)*100,0)</f>
        <v>-66.45918212398992</v>
      </c>
      <c r="Z32" s="106">
        <f t="shared" si="5"/>
        <v>70741334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12265004284</v>
      </c>
      <c r="C35" s="18">
        <v>0</v>
      </c>
      <c r="D35" s="58">
        <v>12288109134</v>
      </c>
      <c r="E35" s="59">
        <v>12157487862</v>
      </c>
      <c r="F35" s="59">
        <v>39560170</v>
      </c>
      <c r="G35" s="59">
        <v>-10628332</v>
      </c>
      <c r="H35" s="59">
        <v>6110035</v>
      </c>
      <c r="I35" s="59">
        <v>35041873</v>
      </c>
      <c r="J35" s="59">
        <v>6586798</v>
      </c>
      <c r="K35" s="59">
        <v>85714761</v>
      </c>
      <c r="L35" s="59">
        <v>-1327185</v>
      </c>
      <c r="M35" s="59">
        <v>90974374</v>
      </c>
      <c r="N35" s="59">
        <v>14397757</v>
      </c>
      <c r="O35" s="59">
        <v>27881677</v>
      </c>
      <c r="P35" s="59">
        <v>-2811821</v>
      </c>
      <c r="Q35" s="59">
        <v>39467613</v>
      </c>
      <c r="R35" s="59">
        <v>6090354</v>
      </c>
      <c r="S35" s="59">
        <v>10869584</v>
      </c>
      <c r="T35" s="59">
        <v>0</v>
      </c>
      <c r="U35" s="59">
        <v>16959938</v>
      </c>
      <c r="V35" s="59">
        <v>182443798</v>
      </c>
      <c r="W35" s="59">
        <v>12157487862</v>
      </c>
      <c r="X35" s="59">
        <v>-11975044064</v>
      </c>
      <c r="Y35" s="60">
        <v>-98.5</v>
      </c>
      <c r="Z35" s="61">
        <v>12157487862</v>
      </c>
    </row>
    <row r="36" spans="1:26" ht="12.75">
      <c r="A36" s="57" t="s">
        <v>53</v>
      </c>
      <c r="B36" s="18">
        <v>1291440181</v>
      </c>
      <c r="C36" s="18">
        <v>0</v>
      </c>
      <c r="D36" s="58">
        <v>1281758029</v>
      </c>
      <c r="E36" s="59">
        <v>1375458860</v>
      </c>
      <c r="F36" s="59">
        <v>2258330</v>
      </c>
      <c r="G36" s="59">
        <v>3970835</v>
      </c>
      <c r="H36" s="59">
        <v>1300163</v>
      </c>
      <c r="I36" s="59">
        <v>7529328</v>
      </c>
      <c r="J36" s="59">
        <v>3067114</v>
      </c>
      <c r="K36" s="59">
        <v>2868487</v>
      </c>
      <c r="L36" s="59">
        <v>6043499</v>
      </c>
      <c r="M36" s="59">
        <v>11979100</v>
      </c>
      <c r="N36" s="59">
        <v>42366</v>
      </c>
      <c r="O36" s="59">
        <v>2494035</v>
      </c>
      <c r="P36" s="59">
        <v>8216607</v>
      </c>
      <c r="Q36" s="59">
        <v>10753008</v>
      </c>
      <c r="R36" s="59">
        <v>54035</v>
      </c>
      <c r="S36" s="59">
        <v>2260047</v>
      </c>
      <c r="T36" s="59">
        <v>0</v>
      </c>
      <c r="U36" s="59">
        <v>2314082</v>
      </c>
      <c r="V36" s="59">
        <v>32575518</v>
      </c>
      <c r="W36" s="59">
        <v>1375458860</v>
      </c>
      <c r="X36" s="59">
        <v>-1342883342</v>
      </c>
      <c r="Y36" s="60">
        <v>-97.63</v>
      </c>
      <c r="Z36" s="61">
        <v>1375458860</v>
      </c>
    </row>
    <row r="37" spans="1:26" ht="12.75">
      <c r="A37" s="57" t="s">
        <v>54</v>
      </c>
      <c r="B37" s="18">
        <v>12639491550</v>
      </c>
      <c r="C37" s="18">
        <v>0</v>
      </c>
      <c r="D37" s="58">
        <v>12665571546</v>
      </c>
      <c r="E37" s="59">
        <v>12644106480</v>
      </c>
      <c r="F37" s="59">
        <v>7732448</v>
      </c>
      <c r="G37" s="59">
        <v>15804066</v>
      </c>
      <c r="H37" s="59">
        <v>-5860561</v>
      </c>
      <c r="I37" s="59">
        <v>17675953</v>
      </c>
      <c r="J37" s="59">
        <v>2653145</v>
      </c>
      <c r="K37" s="59">
        <v>132788172</v>
      </c>
      <c r="L37" s="59">
        <v>-8331725</v>
      </c>
      <c r="M37" s="59">
        <v>127109592</v>
      </c>
      <c r="N37" s="59">
        <v>-5307975</v>
      </c>
      <c r="O37" s="59">
        <v>-23320071</v>
      </c>
      <c r="P37" s="59">
        <v>53459803</v>
      </c>
      <c r="Q37" s="59">
        <v>24831757</v>
      </c>
      <c r="R37" s="59">
        <v>-9930341</v>
      </c>
      <c r="S37" s="59">
        <v>1504531</v>
      </c>
      <c r="T37" s="59">
        <v>0</v>
      </c>
      <c r="U37" s="59">
        <v>-8425810</v>
      </c>
      <c r="V37" s="59">
        <v>161191492</v>
      </c>
      <c r="W37" s="59">
        <v>12644106480</v>
      </c>
      <c r="X37" s="59">
        <v>-12482914988</v>
      </c>
      <c r="Y37" s="60">
        <v>-98.73</v>
      </c>
      <c r="Z37" s="61">
        <v>12644106480</v>
      </c>
    </row>
    <row r="38" spans="1:26" ht="12.75">
      <c r="A38" s="57" t="s">
        <v>55</v>
      </c>
      <c r="B38" s="18">
        <v>61388740</v>
      </c>
      <c r="C38" s="18">
        <v>0</v>
      </c>
      <c r="D38" s="58">
        <v>67100517</v>
      </c>
      <c r="E38" s="59">
        <v>61388736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61388736</v>
      </c>
      <c r="X38" s="59">
        <v>-61388736</v>
      </c>
      <c r="Y38" s="60">
        <v>-100</v>
      </c>
      <c r="Z38" s="61">
        <v>61388736</v>
      </c>
    </row>
    <row r="39" spans="1:26" ht="12.75">
      <c r="A39" s="57" t="s">
        <v>56</v>
      </c>
      <c r="B39" s="18">
        <v>875604118</v>
      </c>
      <c r="C39" s="18">
        <v>0</v>
      </c>
      <c r="D39" s="58">
        <v>730342265</v>
      </c>
      <c r="E39" s="59">
        <v>796965652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-18687639</v>
      </c>
      <c r="L39" s="59">
        <v>0</v>
      </c>
      <c r="M39" s="59">
        <v>-18687639</v>
      </c>
      <c r="N39" s="59">
        <v>8384</v>
      </c>
      <c r="O39" s="59">
        <v>13637897</v>
      </c>
      <c r="P39" s="59">
        <v>0</v>
      </c>
      <c r="Q39" s="59">
        <v>13646281</v>
      </c>
      <c r="R39" s="59">
        <v>0</v>
      </c>
      <c r="S39" s="59">
        <v>0</v>
      </c>
      <c r="T39" s="59">
        <v>0</v>
      </c>
      <c r="U39" s="59">
        <v>0</v>
      </c>
      <c r="V39" s="59">
        <v>-5041358</v>
      </c>
      <c r="W39" s="59">
        <v>796965652</v>
      </c>
      <c r="X39" s="59">
        <v>-802007010</v>
      </c>
      <c r="Y39" s="60">
        <v>-100.63</v>
      </c>
      <c r="Z39" s="61">
        <v>796965652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-387322967</v>
      </c>
      <c r="C42" s="18">
        <v>0</v>
      </c>
      <c r="D42" s="58">
        <v>-28877464</v>
      </c>
      <c r="E42" s="59">
        <v>-459736729</v>
      </c>
      <c r="F42" s="59">
        <v>-33958497</v>
      </c>
      <c r="G42" s="59">
        <v>-35045763</v>
      </c>
      <c r="H42" s="59">
        <v>-20903504</v>
      </c>
      <c r="I42" s="59">
        <v>-89907764</v>
      </c>
      <c r="J42" s="59">
        <v>-28179692</v>
      </c>
      <c r="K42" s="59">
        <v>-58937831</v>
      </c>
      <c r="L42" s="59">
        <v>-34565228</v>
      </c>
      <c r="M42" s="59">
        <v>-121682751</v>
      </c>
      <c r="N42" s="59">
        <v>-19480282</v>
      </c>
      <c r="O42" s="59">
        <v>-23554629</v>
      </c>
      <c r="P42" s="59">
        <v>-62176844</v>
      </c>
      <c r="Q42" s="59">
        <v>-105211755</v>
      </c>
      <c r="R42" s="59">
        <v>-17882226</v>
      </c>
      <c r="S42" s="59">
        <v>-20898453</v>
      </c>
      <c r="T42" s="59">
        <v>0</v>
      </c>
      <c r="U42" s="59">
        <v>-38780679</v>
      </c>
      <c r="V42" s="59">
        <v>-355582949</v>
      </c>
      <c r="W42" s="59">
        <v>-459736729</v>
      </c>
      <c r="X42" s="59">
        <v>104153780</v>
      </c>
      <c r="Y42" s="60">
        <v>-22.66</v>
      </c>
      <c r="Z42" s="61">
        <v>-459736729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-395355</v>
      </c>
      <c r="C44" s="18">
        <v>0</v>
      </c>
      <c r="D44" s="58">
        <v>1</v>
      </c>
      <c r="E44" s="59">
        <v>0</v>
      </c>
      <c r="F44" s="59">
        <v>-2335</v>
      </c>
      <c r="G44" s="59">
        <v>377</v>
      </c>
      <c r="H44" s="59">
        <v>3523</v>
      </c>
      <c r="I44" s="59">
        <v>1565</v>
      </c>
      <c r="J44" s="59">
        <v>-17595</v>
      </c>
      <c r="K44" s="59">
        <v>12121</v>
      </c>
      <c r="L44" s="59">
        <v>-2979</v>
      </c>
      <c r="M44" s="59">
        <v>-8453</v>
      </c>
      <c r="N44" s="59">
        <v>22463</v>
      </c>
      <c r="O44" s="59">
        <v>-24750</v>
      </c>
      <c r="P44" s="59">
        <v>-11886</v>
      </c>
      <c r="Q44" s="59">
        <v>-14173</v>
      </c>
      <c r="R44" s="59">
        <v>21061</v>
      </c>
      <c r="S44" s="59">
        <v>-2838</v>
      </c>
      <c r="T44" s="59">
        <v>2838</v>
      </c>
      <c r="U44" s="59">
        <v>21061</v>
      </c>
      <c r="V44" s="59">
        <v>0</v>
      </c>
      <c r="W44" s="59">
        <v>1</v>
      </c>
      <c r="X44" s="59">
        <v>-1</v>
      </c>
      <c r="Y44" s="60">
        <v>-100</v>
      </c>
      <c r="Z44" s="61">
        <v>0</v>
      </c>
    </row>
    <row r="45" spans="1:26" ht="12.75">
      <c r="A45" s="68" t="s">
        <v>61</v>
      </c>
      <c r="B45" s="21">
        <v>-288412699</v>
      </c>
      <c r="C45" s="21">
        <v>0</v>
      </c>
      <c r="D45" s="103">
        <v>-155545889</v>
      </c>
      <c r="E45" s="104">
        <v>-360431108</v>
      </c>
      <c r="F45" s="104">
        <v>-33959962</v>
      </c>
      <c r="G45" s="104">
        <f>+F45+G42+G43+G44+G83</f>
        <v>-69005348</v>
      </c>
      <c r="H45" s="104">
        <f>+G45+H42+H43+H44+H83</f>
        <v>-89905329</v>
      </c>
      <c r="I45" s="104">
        <f>+H45</f>
        <v>-89905329</v>
      </c>
      <c r="J45" s="104">
        <f>+H45+J42+J43+J44+J83</f>
        <v>-118102616</v>
      </c>
      <c r="K45" s="104">
        <f>+J45+K42+K43+K44+K83</f>
        <v>-177028326</v>
      </c>
      <c r="L45" s="104">
        <f>+K45+L42+L43+L44+L83</f>
        <v>-211596533</v>
      </c>
      <c r="M45" s="104">
        <f>+L45</f>
        <v>-211596533</v>
      </c>
      <c r="N45" s="104">
        <f>+L45+N42+N43+N44+N83</f>
        <v>-231054352</v>
      </c>
      <c r="O45" s="104">
        <f>+N45+O42+O43+O44+O83</f>
        <v>-304978109</v>
      </c>
      <c r="P45" s="104">
        <f>+O45+P42+P43+P44+P83</f>
        <v>-367166839</v>
      </c>
      <c r="Q45" s="104">
        <f>+P45</f>
        <v>-367166839</v>
      </c>
      <c r="R45" s="104">
        <f>+P45+R42+R43+R44+R83</f>
        <v>-385028004</v>
      </c>
      <c r="S45" s="104">
        <f>+R45+S42+S43+S44+S83</f>
        <v>-405929295</v>
      </c>
      <c r="T45" s="104">
        <f>+S45+T42+T43+T44+T83</f>
        <v>-405926457</v>
      </c>
      <c r="U45" s="104">
        <f>+T45</f>
        <v>-405926457</v>
      </c>
      <c r="V45" s="104">
        <f>+U45</f>
        <v>-405926457</v>
      </c>
      <c r="W45" s="104">
        <f>+W83+W42+W43+W44</f>
        <v>-360431107</v>
      </c>
      <c r="X45" s="104">
        <f>+V45-W45</f>
        <v>-45495350</v>
      </c>
      <c r="Y45" s="105">
        <f>+IF(W45&lt;&gt;0,+(X45/W45)*100,0)</f>
        <v>12.622481555122821</v>
      </c>
      <c r="Z45" s="106">
        <v>-360431108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99480745</v>
      </c>
      <c r="C68" s="18">
        <v>0</v>
      </c>
      <c r="D68" s="19">
        <v>135926253</v>
      </c>
      <c r="E68" s="20">
        <v>135926253</v>
      </c>
      <c r="F68" s="20">
        <v>10862808</v>
      </c>
      <c r="G68" s="20">
        <v>10267451</v>
      </c>
      <c r="H68" s="20">
        <v>10232449</v>
      </c>
      <c r="I68" s="20">
        <v>31362708</v>
      </c>
      <c r="J68" s="20">
        <v>10437056</v>
      </c>
      <c r="K68" s="20">
        <v>9990015</v>
      </c>
      <c r="L68" s="20">
        <v>10269098</v>
      </c>
      <c r="M68" s="20">
        <v>30696169</v>
      </c>
      <c r="N68" s="20">
        <v>10343092</v>
      </c>
      <c r="O68" s="20">
        <v>21901440</v>
      </c>
      <c r="P68" s="20">
        <v>-624486</v>
      </c>
      <c r="Q68" s="20">
        <v>31620046</v>
      </c>
      <c r="R68" s="20">
        <v>10250854</v>
      </c>
      <c r="S68" s="20">
        <v>10250802</v>
      </c>
      <c r="T68" s="20">
        <v>0</v>
      </c>
      <c r="U68" s="20">
        <v>20501656</v>
      </c>
      <c r="V68" s="20">
        <v>114180579</v>
      </c>
      <c r="W68" s="20">
        <v>135926253</v>
      </c>
      <c r="X68" s="20">
        <v>0</v>
      </c>
      <c r="Y68" s="19">
        <v>0</v>
      </c>
      <c r="Z68" s="22">
        <v>135926253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163068317</v>
      </c>
      <c r="C70" s="18">
        <v>0</v>
      </c>
      <c r="D70" s="19">
        <v>170947087</v>
      </c>
      <c r="E70" s="20">
        <v>170947087</v>
      </c>
      <c r="F70" s="20">
        <v>7152060</v>
      </c>
      <c r="G70" s="20">
        <v>16466859</v>
      </c>
      <c r="H70" s="20">
        <v>13915592</v>
      </c>
      <c r="I70" s="20">
        <v>37534511</v>
      </c>
      <c r="J70" s="20">
        <v>14638826</v>
      </c>
      <c r="K70" s="20">
        <v>11797633</v>
      </c>
      <c r="L70" s="20">
        <v>13868913</v>
      </c>
      <c r="M70" s="20">
        <v>40305372</v>
      </c>
      <c r="N70" s="20">
        <v>18813660</v>
      </c>
      <c r="O70" s="20">
        <v>22187662</v>
      </c>
      <c r="P70" s="20">
        <v>4971652</v>
      </c>
      <c r="Q70" s="20">
        <v>45972974</v>
      </c>
      <c r="R70" s="20">
        <v>13128724</v>
      </c>
      <c r="S70" s="20">
        <v>12236256</v>
      </c>
      <c r="T70" s="20">
        <v>0</v>
      </c>
      <c r="U70" s="20">
        <v>25364980</v>
      </c>
      <c r="V70" s="20">
        <v>149177837</v>
      </c>
      <c r="W70" s="20">
        <v>170947087</v>
      </c>
      <c r="X70" s="20">
        <v>0</v>
      </c>
      <c r="Y70" s="19">
        <v>0</v>
      </c>
      <c r="Z70" s="22">
        <v>170947087</v>
      </c>
    </row>
    <row r="71" spans="1:26" ht="12.75" hidden="1">
      <c r="A71" s="38" t="s">
        <v>67</v>
      </c>
      <c r="B71" s="18">
        <v>38485298</v>
      </c>
      <c r="C71" s="18">
        <v>0</v>
      </c>
      <c r="D71" s="19">
        <v>78926087</v>
      </c>
      <c r="E71" s="20">
        <v>28329282</v>
      </c>
      <c r="F71" s="20">
        <v>2949165</v>
      </c>
      <c r="G71" s="20">
        <v>2995091</v>
      </c>
      <c r="H71" s="20">
        <v>1560869</v>
      </c>
      <c r="I71" s="20">
        <v>7505125</v>
      </c>
      <c r="J71" s="20">
        <v>1998268</v>
      </c>
      <c r="K71" s="20">
        <v>4835579</v>
      </c>
      <c r="L71" s="20">
        <v>-174332</v>
      </c>
      <c r="M71" s="20">
        <v>6659515</v>
      </c>
      <c r="N71" s="20">
        <v>2344882</v>
      </c>
      <c r="O71" s="20">
        <v>5535867</v>
      </c>
      <c r="P71" s="20">
        <v>201863</v>
      </c>
      <c r="Q71" s="20">
        <v>8082612</v>
      </c>
      <c r="R71" s="20">
        <v>3201837</v>
      </c>
      <c r="S71" s="20">
        <v>2371062</v>
      </c>
      <c r="T71" s="20">
        <v>0</v>
      </c>
      <c r="U71" s="20">
        <v>5572899</v>
      </c>
      <c r="V71" s="20">
        <v>27820151</v>
      </c>
      <c r="W71" s="20">
        <v>28329282</v>
      </c>
      <c r="X71" s="20">
        <v>0</v>
      </c>
      <c r="Y71" s="19">
        <v>0</v>
      </c>
      <c r="Z71" s="22">
        <v>28329282</v>
      </c>
    </row>
    <row r="72" spans="1:26" ht="12.75" hidden="1">
      <c r="A72" s="38" t="s">
        <v>68</v>
      </c>
      <c r="B72" s="18">
        <v>14297794</v>
      </c>
      <c r="C72" s="18">
        <v>0</v>
      </c>
      <c r="D72" s="19">
        <v>36757244</v>
      </c>
      <c r="E72" s="20">
        <v>13382752</v>
      </c>
      <c r="F72" s="20">
        <v>973757</v>
      </c>
      <c r="G72" s="20">
        <v>1191337</v>
      </c>
      <c r="H72" s="20">
        <v>1814512</v>
      </c>
      <c r="I72" s="20">
        <v>3979606</v>
      </c>
      <c r="J72" s="20">
        <v>1039691</v>
      </c>
      <c r="K72" s="20">
        <v>1061043</v>
      </c>
      <c r="L72" s="20">
        <v>611034</v>
      </c>
      <c r="M72" s="20">
        <v>2711768</v>
      </c>
      <c r="N72" s="20">
        <v>837257</v>
      </c>
      <c r="O72" s="20">
        <v>2175064</v>
      </c>
      <c r="P72" s="20">
        <v>334488</v>
      </c>
      <c r="Q72" s="20">
        <v>3346809</v>
      </c>
      <c r="R72" s="20">
        <v>1202634</v>
      </c>
      <c r="S72" s="20">
        <v>991134</v>
      </c>
      <c r="T72" s="20">
        <v>0</v>
      </c>
      <c r="U72" s="20">
        <v>2193768</v>
      </c>
      <c r="V72" s="20">
        <v>12231951</v>
      </c>
      <c r="W72" s="20">
        <v>13382752</v>
      </c>
      <c r="X72" s="20">
        <v>0</v>
      </c>
      <c r="Y72" s="19">
        <v>0</v>
      </c>
      <c r="Z72" s="22">
        <v>13382752</v>
      </c>
    </row>
    <row r="73" spans="1:26" ht="12.75" hidden="1">
      <c r="A73" s="38" t="s">
        <v>69</v>
      </c>
      <c r="B73" s="18">
        <v>27590639</v>
      </c>
      <c r="C73" s="18">
        <v>0</v>
      </c>
      <c r="D73" s="19">
        <v>24553072</v>
      </c>
      <c r="E73" s="20">
        <v>29357334</v>
      </c>
      <c r="F73" s="20">
        <v>2461826</v>
      </c>
      <c r="G73" s="20">
        <v>2414487</v>
      </c>
      <c r="H73" s="20">
        <v>2461239</v>
      </c>
      <c r="I73" s="20">
        <v>7337552</v>
      </c>
      <c r="J73" s="20">
        <v>2391919</v>
      </c>
      <c r="K73" s="20">
        <v>2493543</v>
      </c>
      <c r="L73" s="20">
        <v>2455652</v>
      </c>
      <c r="M73" s="20">
        <v>7341114</v>
      </c>
      <c r="N73" s="20">
        <v>2443088</v>
      </c>
      <c r="O73" s="20">
        <v>5179943</v>
      </c>
      <c r="P73" s="20">
        <v>-201806</v>
      </c>
      <c r="Q73" s="20">
        <v>7421225</v>
      </c>
      <c r="R73" s="20">
        <v>2450027</v>
      </c>
      <c r="S73" s="20">
        <v>2462283</v>
      </c>
      <c r="T73" s="20">
        <v>0</v>
      </c>
      <c r="U73" s="20">
        <v>4912310</v>
      </c>
      <c r="V73" s="20">
        <v>27012201</v>
      </c>
      <c r="W73" s="20">
        <v>29357334</v>
      </c>
      <c r="X73" s="20">
        <v>0</v>
      </c>
      <c r="Y73" s="19">
        <v>0</v>
      </c>
      <c r="Z73" s="22">
        <v>29357334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22000000</v>
      </c>
      <c r="E75" s="29">
        <v>40000000</v>
      </c>
      <c r="F75" s="29">
        <v>43321362</v>
      </c>
      <c r="G75" s="29">
        <v>-36702628</v>
      </c>
      <c r="H75" s="29">
        <v>3733569</v>
      </c>
      <c r="I75" s="29">
        <v>10352303</v>
      </c>
      <c r="J75" s="29">
        <v>3782675</v>
      </c>
      <c r="K75" s="29">
        <v>2311915</v>
      </c>
      <c r="L75" s="29">
        <v>3647090</v>
      </c>
      <c r="M75" s="29">
        <v>9741680</v>
      </c>
      <c r="N75" s="29">
        <v>3696120</v>
      </c>
      <c r="O75" s="29">
        <v>3629057</v>
      </c>
      <c r="P75" s="29">
        <v>-113768</v>
      </c>
      <c r="Q75" s="29">
        <v>7211409</v>
      </c>
      <c r="R75" s="29">
        <v>3423067</v>
      </c>
      <c r="S75" s="29">
        <v>3559910</v>
      </c>
      <c r="T75" s="29">
        <v>0</v>
      </c>
      <c r="U75" s="29">
        <v>6982977</v>
      </c>
      <c r="V75" s="29">
        <v>34288369</v>
      </c>
      <c r="W75" s="29">
        <v>40000000</v>
      </c>
      <c r="X75" s="29">
        <v>0</v>
      </c>
      <c r="Y75" s="28">
        <v>0</v>
      </c>
      <c r="Z75" s="30">
        <v>40000000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135926253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99305623</v>
      </c>
      <c r="C83" s="18"/>
      <c r="D83" s="19">
        <v>-126668426</v>
      </c>
      <c r="E83" s="20">
        <v>99305621</v>
      </c>
      <c r="F83" s="20">
        <v>870</v>
      </c>
      <c r="G83" s="20"/>
      <c r="H83" s="20"/>
      <c r="I83" s="20">
        <v>870</v>
      </c>
      <c r="J83" s="20"/>
      <c r="K83" s="20"/>
      <c r="L83" s="20"/>
      <c r="M83" s="20"/>
      <c r="N83" s="20"/>
      <c r="O83" s="20">
        <v>-50344378</v>
      </c>
      <c r="P83" s="20"/>
      <c r="Q83" s="20"/>
      <c r="R83" s="20"/>
      <c r="S83" s="20"/>
      <c r="T83" s="20"/>
      <c r="U83" s="20"/>
      <c r="V83" s="20">
        <v>870</v>
      </c>
      <c r="W83" s="20">
        <v>99305621</v>
      </c>
      <c r="X83" s="20"/>
      <c r="Y83" s="19"/>
      <c r="Z83" s="22">
        <v>99305621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22000000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877689</v>
      </c>
      <c r="C7" s="18">
        <v>0</v>
      </c>
      <c r="D7" s="58">
        <v>705150</v>
      </c>
      <c r="E7" s="59">
        <v>1112954</v>
      </c>
      <c r="F7" s="59">
        <v>0</v>
      </c>
      <c r="G7" s="59">
        <v>51221</v>
      </c>
      <c r="H7" s="59">
        <v>20886</v>
      </c>
      <c r="I7" s="59">
        <v>72107</v>
      </c>
      <c r="J7" s="59">
        <v>123245</v>
      </c>
      <c r="K7" s="59">
        <v>0</v>
      </c>
      <c r="L7" s="59">
        <v>105815</v>
      </c>
      <c r="M7" s="59">
        <v>229060</v>
      </c>
      <c r="N7" s="59">
        <v>89179</v>
      </c>
      <c r="O7" s="59">
        <v>122605</v>
      </c>
      <c r="P7" s="59">
        <v>198490</v>
      </c>
      <c r="Q7" s="59">
        <v>410274</v>
      </c>
      <c r="R7" s="59">
        <v>92794</v>
      </c>
      <c r="S7" s="59">
        <v>50484</v>
      </c>
      <c r="T7" s="59">
        <v>103302</v>
      </c>
      <c r="U7" s="59">
        <v>246580</v>
      </c>
      <c r="V7" s="59">
        <v>958021</v>
      </c>
      <c r="W7" s="59">
        <v>1112954</v>
      </c>
      <c r="X7" s="59">
        <v>-154933</v>
      </c>
      <c r="Y7" s="60">
        <v>-13.92</v>
      </c>
      <c r="Z7" s="61">
        <v>1112954</v>
      </c>
    </row>
    <row r="8" spans="1:26" ht="12.75">
      <c r="A8" s="57" t="s">
        <v>34</v>
      </c>
      <c r="B8" s="18">
        <v>97868813</v>
      </c>
      <c r="C8" s="18">
        <v>0</v>
      </c>
      <c r="D8" s="58">
        <v>98657001</v>
      </c>
      <c r="E8" s="59">
        <v>101251483</v>
      </c>
      <c r="F8" s="59">
        <v>37357000</v>
      </c>
      <c r="G8" s="59">
        <v>403777</v>
      </c>
      <c r="H8" s="59">
        <v>678571</v>
      </c>
      <c r="I8" s="59">
        <v>38439348</v>
      </c>
      <c r="J8" s="59">
        <v>1083894</v>
      </c>
      <c r="K8" s="59">
        <v>367948</v>
      </c>
      <c r="L8" s="59">
        <v>30982280</v>
      </c>
      <c r="M8" s="59">
        <v>32434122</v>
      </c>
      <c r="N8" s="59">
        <v>918285</v>
      </c>
      <c r="O8" s="59">
        <v>238912</v>
      </c>
      <c r="P8" s="59">
        <v>25362176</v>
      </c>
      <c r="Q8" s="59">
        <v>26519373</v>
      </c>
      <c r="R8" s="59">
        <v>350226</v>
      </c>
      <c r="S8" s="59">
        <v>1231394</v>
      </c>
      <c r="T8" s="59">
        <v>2141180</v>
      </c>
      <c r="U8" s="59">
        <v>3722800</v>
      </c>
      <c r="V8" s="59">
        <v>101115643</v>
      </c>
      <c r="W8" s="59">
        <v>101251483</v>
      </c>
      <c r="X8" s="59">
        <v>-135840</v>
      </c>
      <c r="Y8" s="60">
        <v>-0.13</v>
      </c>
      <c r="Z8" s="61">
        <v>101251483</v>
      </c>
    </row>
    <row r="9" spans="1:26" ht="12.75">
      <c r="A9" s="57" t="s">
        <v>35</v>
      </c>
      <c r="B9" s="18">
        <v>7484083</v>
      </c>
      <c r="C9" s="18">
        <v>0</v>
      </c>
      <c r="D9" s="58">
        <v>4669908</v>
      </c>
      <c r="E9" s="59">
        <v>3854743</v>
      </c>
      <c r="F9" s="59">
        <v>102754</v>
      </c>
      <c r="G9" s="59">
        <v>160607</v>
      </c>
      <c r="H9" s="59">
        <v>147104</v>
      </c>
      <c r="I9" s="59">
        <v>410465</v>
      </c>
      <c r="J9" s="59">
        <v>121715</v>
      </c>
      <c r="K9" s="59">
        <v>100</v>
      </c>
      <c r="L9" s="59">
        <v>106009</v>
      </c>
      <c r="M9" s="59">
        <v>227824</v>
      </c>
      <c r="N9" s="59">
        <v>76498</v>
      </c>
      <c r="O9" s="59">
        <v>1125253</v>
      </c>
      <c r="P9" s="59">
        <v>-250378</v>
      </c>
      <c r="Q9" s="59">
        <v>951373</v>
      </c>
      <c r="R9" s="59">
        <v>480254</v>
      </c>
      <c r="S9" s="59">
        <v>87984</v>
      </c>
      <c r="T9" s="59">
        <v>668117</v>
      </c>
      <c r="U9" s="59">
        <v>1236355</v>
      </c>
      <c r="V9" s="59">
        <v>2826017</v>
      </c>
      <c r="W9" s="59">
        <v>3854743</v>
      </c>
      <c r="X9" s="59">
        <v>-1028726</v>
      </c>
      <c r="Y9" s="60">
        <v>-26.69</v>
      </c>
      <c r="Z9" s="61">
        <v>3854743</v>
      </c>
    </row>
    <row r="10" spans="1:26" ht="20.25">
      <c r="A10" s="62" t="s">
        <v>113</v>
      </c>
      <c r="B10" s="63">
        <f>SUM(B5:B9)</f>
        <v>106230585</v>
      </c>
      <c r="C10" s="63">
        <f>SUM(C5:C9)</f>
        <v>0</v>
      </c>
      <c r="D10" s="64">
        <f aca="true" t="shared" si="0" ref="D10:Z10">SUM(D5:D9)</f>
        <v>104032059</v>
      </c>
      <c r="E10" s="65">
        <f t="shared" si="0"/>
        <v>106219180</v>
      </c>
      <c r="F10" s="65">
        <f t="shared" si="0"/>
        <v>37459754</v>
      </c>
      <c r="G10" s="65">
        <f t="shared" si="0"/>
        <v>615605</v>
      </c>
      <c r="H10" s="65">
        <f t="shared" si="0"/>
        <v>846561</v>
      </c>
      <c r="I10" s="65">
        <f t="shared" si="0"/>
        <v>38921920</v>
      </c>
      <c r="J10" s="65">
        <f t="shared" si="0"/>
        <v>1328854</v>
      </c>
      <c r="K10" s="65">
        <f t="shared" si="0"/>
        <v>368048</v>
      </c>
      <c r="L10" s="65">
        <f t="shared" si="0"/>
        <v>31194104</v>
      </c>
      <c r="M10" s="65">
        <f t="shared" si="0"/>
        <v>32891006</v>
      </c>
      <c r="N10" s="65">
        <f t="shared" si="0"/>
        <v>1083962</v>
      </c>
      <c r="O10" s="65">
        <f t="shared" si="0"/>
        <v>1486770</v>
      </c>
      <c r="P10" s="65">
        <f t="shared" si="0"/>
        <v>25310288</v>
      </c>
      <c r="Q10" s="65">
        <f t="shared" si="0"/>
        <v>27881020</v>
      </c>
      <c r="R10" s="65">
        <f t="shared" si="0"/>
        <v>923274</v>
      </c>
      <c r="S10" s="65">
        <f t="shared" si="0"/>
        <v>1369862</v>
      </c>
      <c r="T10" s="65">
        <f t="shared" si="0"/>
        <v>2912599</v>
      </c>
      <c r="U10" s="65">
        <f t="shared" si="0"/>
        <v>5205735</v>
      </c>
      <c r="V10" s="65">
        <f t="shared" si="0"/>
        <v>104899681</v>
      </c>
      <c r="W10" s="65">
        <f t="shared" si="0"/>
        <v>106219180</v>
      </c>
      <c r="X10" s="65">
        <f t="shared" si="0"/>
        <v>-1319499</v>
      </c>
      <c r="Y10" s="66">
        <f>+IF(W10&lt;&gt;0,(X10/W10)*100,0)</f>
        <v>-1.242241749559731</v>
      </c>
      <c r="Z10" s="67">
        <f t="shared" si="0"/>
        <v>106219180</v>
      </c>
    </row>
    <row r="11" spans="1:26" ht="12.75">
      <c r="A11" s="57" t="s">
        <v>36</v>
      </c>
      <c r="B11" s="18">
        <v>56398066</v>
      </c>
      <c r="C11" s="18">
        <v>0</v>
      </c>
      <c r="D11" s="58">
        <v>64184314</v>
      </c>
      <c r="E11" s="59">
        <v>63299351</v>
      </c>
      <c r="F11" s="59">
        <v>4975925</v>
      </c>
      <c r="G11" s="59">
        <v>4781012</v>
      </c>
      <c r="H11" s="59">
        <v>4895148</v>
      </c>
      <c r="I11" s="59">
        <v>14652085</v>
      </c>
      <c r="J11" s="59">
        <v>4868072</v>
      </c>
      <c r="K11" s="59">
        <v>7316722</v>
      </c>
      <c r="L11" s="59">
        <v>6303701</v>
      </c>
      <c r="M11" s="59">
        <v>18488495</v>
      </c>
      <c r="N11" s="59">
        <v>4684475</v>
      </c>
      <c r="O11" s="59">
        <v>5240323</v>
      </c>
      <c r="P11" s="59">
        <v>5112124</v>
      </c>
      <c r="Q11" s="59">
        <v>15036922</v>
      </c>
      <c r="R11" s="59">
        <v>4760848</v>
      </c>
      <c r="S11" s="59">
        <v>4779370</v>
      </c>
      <c r="T11" s="59">
        <v>5027605</v>
      </c>
      <c r="U11" s="59">
        <v>14567823</v>
      </c>
      <c r="V11" s="59">
        <v>62745325</v>
      </c>
      <c r="W11" s="59">
        <v>63299351</v>
      </c>
      <c r="X11" s="59">
        <v>-554026</v>
      </c>
      <c r="Y11" s="60">
        <v>-0.88</v>
      </c>
      <c r="Z11" s="61">
        <v>63299351</v>
      </c>
    </row>
    <row r="12" spans="1:26" ht="12.75">
      <c r="A12" s="57" t="s">
        <v>37</v>
      </c>
      <c r="B12" s="18">
        <v>4303489</v>
      </c>
      <c r="C12" s="18">
        <v>0</v>
      </c>
      <c r="D12" s="58">
        <v>4388407</v>
      </c>
      <c r="E12" s="59">
        <v>4722893</v>
      </c>
      <c r="F12" s="59">
        <v>376731</v>
      </c>
      <c r="G12" s="59">
        <v>406636</v>
      </c>
      <c r="H12" s="59">
        <v>406636</v>
      </c>
      <c r="I12" s="59">
        <v>1190003</v>
      </c>
      <c r="J12" s="59">
        <v>406636</v>
      </c>
      <c r="K12" s="59">
        <v>406636</v>
      </c>
      <c r="L12" s="59">
        <v>452269</v>
      </c>
      <c r="M12" s="59">
        <v>1265541</v>
      </c>
      <c r="N12" s="59">
        <v>414242</v>
      </c>
      <c r="O12" s="59">
        <v>414241</v>
      </c>
      <c r="P12" s="59">
        <v>161874</v>
      </c>
      <c r="Q12" s="59">
        <v>990357</v>
      </c>
      <c r="R12" s="59">
        <v>414241</v>
      </c>
      <c r="S12" s="59">
        <v>414241</v>
      </c>
      <c r="T12" s="59">
        <v>589774</v>
      </c>
      <c r="U12" s="59">
        <v>1418256</v>
      </c>
      <c r="V12" s="59">
        <v>4864157</v>
      </c>
      <c r="W12" s="59">
        <v>4722893</v>
      </c>
      <c r="X12" s="59">
        <v>141264</v>
      </c>
      <c r="Y12" s="60">
        <v>2.99</v>
      </c>
      <c r="Z12" s="61">
        <v>4722893</v>
      </c>
    </row>
    <row r="13" spans="1:26" ht="12.75">
      <c r="A13" s="57" t="s">
        <v>114</v>
      </c>
      <c r="B13" s="18">
        <v>3343378</v>
      </c>
      <c r="C13" s="18">
        <v>0</v>
      </c>
      <c r="D13" s="58">
        <v>3574713</v>
      </c>
      <c r="E13" s="59">
        <v>3738922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2548183</v>
      </c>
      <c r="Q13" s="59">
        <v>2548183</v>
      </c>
      <c r="R13" s="59">
        <v>286392</v>
      </c>
      <c r="S13" s="59">
        <v>0</v>
      </c>
      <c r="T13" s="59">
        <v>582932</v>
      </c>
      <c r="U13" s="59">
        <v>869324</v>
      </c>
      <c r="V13" s="59">
        <v>3417507</v>
      </c>
      <c r="W13" s="59">
        <v>3738922</v>
      </c>
      <c r="X13" s="59">
        <v>-321415</v>
      </c>
      <c r="Y13" s="60">
        <v>-8.6</v>
      </c>
      <c r="Z13" s="61">
        <v>3738922</v>
      </c>
    </row>
    <row r="14" spans="1:26" ht="12.75">
      <c r="A14" s="57" t="s">
        <v>38</v>
      </c>
      <c r="B14" s="18">
        <v>403016</v>
      </c>
      <c r="C14" s="18">
        <v>0</v>
      </c>
      <c r="D14" s="58">
        <v>0</v>
      </c>
      <c r="E14" s="59">
        <v>9000</v>
      </c>
      <c r="F14" s="59">
        <v>77</v>
      </c>
      <c r="G14" s="59">
        <v>670</v>
      </c>
      <c r="H14" s="59">
        <v>73</v>
      </c>
      <c r="I14" s="59">
        <v>820</v>
      </c>
      <c r="J14" s="59">
        <v>200</v>
      </c>
      <c r="K14" s="59">
        <v>255</v>
      </c>
      <c r="L14" s="59">
        <v>1576</v>
      </c>
      <c r="M14" s="59">
        <v>2031</v>
      </c>
      <c r="N14" s="59">
        <v>993</v>
      </c>
      <c r="O14" s="59">
        <v>0</v>
      </c>
      <c r="P14" s="59">
        <v>-753</v>
      </c>
      <c r="Q14" s="59">
        <v>240</v>
      </c>
      <c r="R14" s="59">
        <v>-2</v>
      </c>
      <c r="S14" s="59">
        <v>24</v>
      </c>
      <c r="T14" s="59">
        <v>5</v>
      </c>
      <c r="U14" s="59">
        <v>27</v>
      </c>
      <c r="V14" s="59">
        <v>3118</v>
      </c>
      <c r="W14" s="59">
        <v>9000</v>
      </c>
      <c r="X14" s="59">
        <v>-5882</v>
      </c>
      <c r="Y14" s="60">
        <v>-65.36</v>
      </c>
      <c r="Z14" s="61">
        <v>9000</v>
      </c>
    </row>
    <row r="15" spans="1:26" ht="12.75">
      <c r="A15" s="57" t="s">
        <v>39</v>
      </c>
      <c r="B15" s="18">
        <v>3404638</v>
      </c>
      <c r="C15" s="18">
        <v>0</v>
      </c>
      <c r="D15" s="58">
        <v>1606466</v>
      </c>
      <c r="E15" s="59">
        <v>1247152</v>
      </c>
      <c r="F15" s="59">
        <v>40000</v>
      </c>
      <c r="G15" s="59">
        <v>1557</v>
      </c>
      <c r="H15" s="59">
        <v>-10</v>
      </c>
      <c r="I15" s="59">
        <v>41547</v>
      </c>
      <c r="J15" s="59">
        <v>44250</v>
      </c>
      <c r="K15" s="59">
        <v>1999</v>
      </c>
      <c r="L15" s="59">
        <v>129405</v>
      </c>
      <c r="M15" s="59">
        <v>175654</v>
      </c>
      <c r="N15" s="59">
        <v>0</v>
      </c>
      <c r="O15" s="59">
        <v>278923</v>
      </c>
      <c r="P15" s="59">
        <v>285334</v>
      </c>
      <c r="Q15" s="59">
        <v>564257</v>
      </c>
      <c r="R15" s="59">
        <v>0</v>
      </c>
      <c r="S15" s="59">
        <v>437905</v>
      </c>
      <c r="T15" s="59">
        <v>209191</v>
      </c>
      <c r="U15" s="59">
        <v>647096</v>
      </c>
      <c r="V15" s="59">
        <v>1428554</v>
      </c>
      <c r="W15" s="59">
        <v>1247152</v>
      </c>
      <c r="X15" s="59">
        <v>181402</v>
      </c>
      <c r="Y15" s="60">
        <v>14.55</v>
      </c>
      <c r="Z15" s="61">
        <v>1247152</v>
      </c>
    </row>
    <row r="16" spans="1:26" ht="12.75">
      <c r="A16" s="57" t="s">
        <v>34</v>
      </c>
      <c r="B16" s="18">
        <v>198948</v>
      </c>
      <c r="C16" s="18">
        <v>0</v>
      </c>
      <c r="D16" s="58">
        <v>0</v>
      </c>
      <c r="E16" s="59">
        <v>175327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33171</v>
      </c>
      <c r="U16" s="59">
        <v>33171</v>
      </c>
      <c r="V16" s="59">
        <v>33171</v>
      </c>
      <c r="W16" s="59">
        <v>175327</v>
      </c>
      <c r="X16" s="59">
        <v>-142156</v>
      </c>
      <c r="Y16" s="60">
        <v>-81.08</v>
      </c>
      <c r="Z16" s="61">
        <v>175327</v>
      </c>
    </row>
    <row r="17" spans="1:26" ht="12.75">
      <c r="A17" s="57" t="s">
        <v>40</v>
      </c>
      <c r="B17" s="18">
        <v>31784700</v>
      </c>
      <c r="C17" s="18">
        <v>0</v>
      </c>
      <c r="D17" s="58">
        <v>28327159</v>
      </c>
      <c r="E17" s="59">
        <v>31289217</v>
      </c>
      <c r="F17" s="59">
        <v>1362713</v>
      </c>
      <c r="G17" s="59">
        <v>1465533</v>
      </c>
      <c r="H17" s="59">
        <v>3549608</v>
      </c>
      <c r="I17" s="59">
        <v>6377854</v>
      </c>
      <c r="J17" s="59">
        <v>2649049</v>
      </c>
      <c r="K17" s="59">
        <v>5064983</v>
      </c>
      <c r="L17" s="59">
        <v>2777000</v>
      </c>
      <c r="M17" s="59">
        <v>10491032</v>
      </c>
      <c r="N17" s="59">
        <v>1314964</v>
      </c>
      <c r="O17" s="59">
        <v>2416436</v>
      </c>
      <c r="P17" s="59">
        <v>4178033</v>
      </c>
      <c r="Q17" s="59">
        <v>7909433</v>
      </c>
      <c r="R17" s="59">
        <v>1065972</v>
      </c>
      <c r="S17" s="59">
        <v>2669266</v>
      </c>
      <c r="T17" s="59">
        <v>3722085</v>
      </c>
      <c r="U17" s="59">
        <v>7457323</v>
      </c>
      <c r="V17" s="59">
        <v>32235642</v>
      </c>
      <c r="W17" s="59">
        <v>31289217</v>
      </c>
      <c r="X17" s="59">
        <v>946425</v>
      </c>
      <c r="Y17" s="60">
        <v>3.02</v>
      </c>
      <c r="Z17" s="61">
        <v>31289217</v>
      </c>
    </row>
    <row r="18" spans="1:26" ht="12.75">
      <c r="A18" s="68" t="s">
        <v>41</v>
      </c>
      <c r="B18" s="69">
        <f>SUM(B11:B17)</f>
        <v>99836235</v>
      </c>
      <c r="C18" s="69">
        <f>SUM(C11:C17)</f>
        <v>0</v>
      </c>
      <c r="D18" s="70">
        <f aca="true" t="shared" si="1" ref="D18:Z18">SUM(D11:D17)</f>
        <v>102081059</v>
      </c>
      <c r="E18" s="71">
        <f t="shared" si="1"/>
        <v>104481862</v>
      </c>
      <c r="F18" s="71">
        <f t="shared" si="1"/>
        <v>6755446</v>
      </c>
      <c r="G18" s="71">
        <f t="shared" si="1"/>
        <v>6655408</v>
      </c>
      <c r="H18" s="71">
        <f t="shared" si="1"/>
        <v>8851455</v>
      </c>
      <c r="I18" s="71">
        <f t="shared" si="1"/>
        <v>22262309</v>
      </c>
      <c r="J18" s="71">
        <f t="shared" si="1"/>
        <v>7968207</v>
      </c>
      <c r="K18" s="71">
        <f t="shared" si="1"/>
        <v>12790595</v>
      </c>
      <c r="L18" s="71">
        <f t="shared" si="1"/>
        <v>9663951</v>
      </c>
      <c r="M18" s="71">
        <f t="shared" si="1"/>
        <v>30422753</v>
      </c>
      <c r="N18" s="71">
        <f t="shared" si="1"/>
        <v>6414674</v>
      </c>
      <c r="O18" s="71">
        <f t="shared" si="1"/>
        <v>8349923</v>
      </c>
      <c r="P18" s="71">
        <f t="shared" si="1"/>
        <v>12284795</v>
      </c>
      <c r="Q18" s="71">
        <f t="shared" si="1"/>
        <v>27049392</v>
      </c>
      <c r="R18" s="71">
        <f t="shared" si="1"/>
        <v>6527451</v>
      </c>
      <c r="S18" s="71">
        <f t="shared" si="1"/>
        <v>8300806</v>
      </c>
      <c r="T18" s="71">
        <f t="shared" si="1"/>
        <v>10164763</v>
      </c>
      <c r="U18" s="71">
        <f t="shared" si="1"/>
        <v>24993020</v>
      </c>
      <c r="V18" s="71">
        <f t="shared" si="1"/>
        <v>104727474</v>
      </c>
      <c r="W18" s="71">
        <f t="shared" si="1"/>
        <v>104481862</v>
      </c>
      <c r="X18" s="71">
        <f t="shared" si="1"/>
        <v>245612</v>
      </c>
      <c r="Y18" s="66">
        <f>+IF(W18&lt;&gt;0,(X18/W18)*100,0)</f>
        <v>0.2350762087298942</v>
      </c>
      <c r="Z18" s="72">
        <f t="shared" si="1"/>
        <v>104481862</v>
      </c>
    </row>
    <row r="19" spans="1:26" ht="12.75">
      <c r="A19" s="68" t="s">
        <v>42</v>
      </c>
      <c r="B19" s="73">
        <f>+B10-B18</f>
        <v>6394350</v>
      </c>
      <c r="C19" s="73">
        <f>+C10-C18</f>
        <v>0</v>
      </c>
      <c r="D19" s="74">
        <f aca="true" t="shared" si="2" ref="D19:Z19">+D10-D18</f>
        <v>1951000</v>
      </c>
      <c r="E19" s="75">
        <f t="shared" si="2"/>
        <v>1737318</v>
      </c>
      <c r="F19" s="75">
        <f t="shared" si="2"/>
        <v>30704308</v>
      </c>
      <c r="G19" s="75">
        <f t="shared" si="2"/>
        <v>-6039803</v>
      </c>
      <c r="H19" s="75">
        <f t="shared" si="2"/>
        <v>-8004894</v>
      </c>
      <c r="I19" s="75">
        <f t="shared" si="2"/>
        <v>16659611</v>
      </c>
      <c r="J19" s="75">
        <f t="shared" si="2"/>
        <v>-6639353</v>
      </c>
      <c r="K19" s="75">
        <f t="shared" si="2"/>
        <v>-12422547</v>
      </c>
      <c r="L19" s="75">
        <f t="shared" si="2"/>
        <v>21530153</v>
      </c>
      <c r="M19" s="75">
        <f t="shared" si="2"/>
        <v>2468253</v>
      </c>
      <c r="N19" s="75">
        <f t="shared" si="2"/>
        <v>-5330712</v>
      </c>
      <c r="O19" s="75">
        <f t="shared" si="2"/>
        <v>-6863153</v>
      </c>
      <c r="P19" s="75">
        <f t="shared" si="2"/>
        <v>13025493</v>
      </c>
      <c r="Q19" s="75">
        <f t="shared" si="2"/>
        <v>831628</v>
      </c>
      <c r="R19" s="75">
        <f t="shared" si="2"/>
        <v>-5604177</v>
      </c>
      <c r="S19" s="75">
        <f t="shared" si="2"/>
        <v>-6930944</v>
      </c>
      <c r="T19" s="75">
        <f t="shared" si="2"/>
        <v>-7252164</v>
      </c>
      <c r="U19" s="75">
        <f t="shared" si="2"/>
        <v>-19787285</v>
      </c>
      <c r="V19" s="75">
        <f t="shared" si="2"/>
        <v>172207</v>
      </c>
      <c r="W19" s="75">
        <f>IF(E10=E18,0,W10-W18)</f>
        <v>1737318</v>
      </c>
      <c r="X19" s="75">
        <f t="shared" si="2"/>
        <v>-1565111</v>
      </c>
      <c r="Y19" s="76">
        <f>+IF(W19&lt;&gt;0,(X19/W19)*100,0)</f>
        <v>-90.0877674668656</v>
      </c>
      <c r="Z19" s="77">
        <f t="shared" si="2"/>
        <v>1737318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115</v>
      </c>
      <c r="B21" s="85">
        <v>345974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6740324</v>
      </c>
      <c r="C22" s="91">
        <f>SUM(C19:C21)</f>
        <v>0</v>
      </c>
      <c r="D22" s="92">
        <f aca="true" t="shared" si="3" ref="D22:Z22">SUM(D19:D21)</f>
        <v>1951000</v>
      </c>
      <c r="E22" s="93">
        <f t="shared" si="3"/>
        <v>1737318</v>
      </c>
      <c r="F22" s="93">
        <f t="shared" si="3"/>
        <v>30704308</v>
      </c>
      <c r="G22" s="93">
        <f t="shared" si="3"/>
        <v>-6039803</v>
      </c>
      <c r="H22" s="93">
        <f t="shared" si="3"/>
        <v>-8004894</v>
      </c>
      <c r="I22" s="93">
        <f t="shared" si="3"/>
        <v>16659611</v>
      </c>
      <c r="J22" s="93">
        <f t="shared" si="3"/>
        <v>-6639353</v>
      </c>
      <c r="K22" s="93">
        <f t="shared" si="3"/>
        <v>-12422547</v>
      </c>
      <c r="L22" s="93">
        <f t="shared" si="3"/>
        <v>21530153</v>
      </c>
      <c r="M22" s="93">
        <f t="shared" si="3"/>
        <v>2468253</v>
      </c>
      <c r="N22" s="93">
        <f t="shared" si="3"/>
        <v>-5330712</v>
      </c>
      <c r="O22" s="93">
        <f t="shared" si="3"/>
        <v>-6863153</v>
      </c>
      <c r="P22" s="93">
        <f t="shared" si="3"/>
        <v>13025493</v>
      </c>
      <c r="Q22" s="93">
        <f t="shared" si="3"/>
        <v>831628</v>
      </c>
      <c r="R22" s="93">
        <f t="shared" si="3"/>
        <v>-5604177</v>
      </c>
      <c r="S22" s="93">
        <f t="shared" si="3"/>
        <v>-6930944</v>
      </c>
      <c r="T22" s="93">
        <f t="shared" si="3"/>
        <v>-7252164</v>
      </c>
      <c r="U22" s="93">
        <f t="shared" si="3"/>
        <v>-19787285</v>
      </c>
      <c r="V22" s="93">
        <f t="shared" si="3"/>
        <v>172207</v>
      </c>
      <c r="W22" s="93">
        <f t="shared" si="3"/>
        <v>1737318</v>
      </c>
      <c r="X22" s="93">
        <f t="shared" si="3"/>
        <v>-1565111</v>
      </c>
      <c r="Y22" s="94">
        <f>+IF(W22&lt;&gt;0,(X22/W22)*100,0)</f>
        <v>-90.0877674668656</v>
      </c>
      <c r="Z22" s="95">
        <f t="shared" si="3"/>
        <v>1737318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6740324</v>
      </c>
      <c r="C24" s="73">
        <f>SUM(C22:C23)</f>
        <v>0</v>
      </c>
      <c r="D24" s="74">
        <f aca="true" t="shared" si="4" ref="D24:Z24">SUM(D22:D23)</f>
        <v>1951000</v>
      </c>
      <c r="E24" s="75">
        <f t="shared" si="4"/>
        <v>1737318</v>
      </c>
      <c r="F24" s="75">
        <f t="shared" si="4"/>
        <v>30704308</v>
      </c>
      <c r="G24" s="75">
        <f t="shared" si="4"/>
        <v>-6039803</v>
      </c>
      <c r="H24" s="75">
        <f t="shared" si="4"/>
        <v>-8004894</v>
      </c>
      <c r="I24" s="75">
        <f t="shared" si="4"/>
        <v>16659611</v>
      </c>
      <c r="J24" s="75">
        <f t="shared" si="4"/>
        <v>-6639353</v>
      </c>
      <c r="K24" s="75">
        <f t="shared" si="4"/>
        <v>-12422547</v>
      </c>
      <c r="L24" s="75">
        <f t="shared" si="4"/>
        <v>21530153</v>
      </c>
      <c r="M24" s="75">
        <f t="shared" si="4"/>
        <v>2468253</v>
      </c>
      <c r="N24" s="75">
        <f t="shared" si="4"/>
        <v>-5330712</v>
      </c>
      <c r="O24" s="75">
        <f t="shared" si="4"/>
        <v>-6863153</v>
      </c>
      <c r="P24" s="75">
        <f t="shared" si="4"/>
        <v>13025493</v>
      </c>
      <c r="Q24" s="75">
        <f t="shared" si="4"/>
        <v>831628</v>
      </c>
      <c r="R24" s="75">
        <f t="shared" si="4"/>
        <v>-5604177</v>
      </c>
      <c r="S24" s="75">
        <f t="shared" si="4"/>
        <v>-6930944</v>
      </c>
      <c r="T24" s="75">
        <f t="shared" si="4"/>
        <v>-7252164</v>
      </c>
      <c r="U24" s="75">
        <f t="shared" si="4"/>
        <v>-19787285</v>
      </c>
      <c r="V24" s="75">
        <f t="shared" si="4"/>
        <v>172207</v>
      </c>
      <c r="W24" s="75">
        <f t="shared" si="4"/>
        <v>1737318</v>
      </c>
      <c r="X24" s="75">
        <f t="shared" si="4"/>
        <v>-1565111</v>
      </c>
      <c r="Y24" s="76">
        <f>+IF(W24&lt;&gt;0,(X24/W24)*100,0)</f>
        <v>-90.0877674668656</v>
      </c>
      <c r="Z24" s="77">
        <f t="shared" si="4"/>
        <v>1737318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3285961</v>
      </c>
      <c r="C27" s="21">
        <v>0</v>
      </c>
      <c r="D27" s="103">
        <v>1951000</v>
      </c>
      <c r="E27" s="104">
        <v>1737318</v>
      </c>
      <c r="F27" s="104">
        <v>0</v>
      </c>
      <c r="G27" s="104">
        <v>196235</v>
      </c>
      <c r="H27" s="104">
        <v>0</v>
      </c>
      <c r="I27" s="104">
        <v>196235</v>
      </c>
      <c r="J27" s="104">
        <v>0</v>
      </c>
      <c r="K27" s="104">
        <v>0</v>
      </c>
      <c r="L27" s="104">
        <v>231050</v>
      </c>
      <c r="M27" s="104">
        <v>231050</v>
      </c>
      <c r="N27" s="104">
        <v>0</v>
      </c>
      <c r="O27" s="104">
        <v>11818</v>
      </c>
      <c r="P27" s="104">
        <v>51369</v>
      </c>
      <c r="Q27" s="104">
        <v>63187</v>
      </c>
      <c r="R27" s="104">
        <v>15900</v>
      </c>
      <c r="S27" s="104">
        <v>252878</v>
      </c>
      <c r="T27" s="104">
        <v>281461</v>
      </c>
      <c r="U27" s="104">
        <v>550239</v>
      </c>
      <c r="V27" s="104">
        <v>1040711</v>
      </c>
      <c r="W27" s="104">
        <v>1737318</v>
      </c>
      <c r="X27" s="104">
        <v>-696607</v>
      </c>
      <c r="Y27" s="105">
        <v>-40.1</v>
      </c>
      <c r="Z27" s="106">
        <v>1737318</v>
      </c>
    </row>
    <row r="28" spans="1:26" ht="12.75">
      <c r="A28" s="107" t="s">
        <v>47</v>
      </c>
      <c r="B28" s="18">
        <v>190900</v>
      </c>
      <c r="C28" s="18">
        <v>0</v>
      </c>
      <c r="D28" s="58">
        <v>330000</v>
      </c>
      <c r="E28" s="59">
        <v>110000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179300</v>
      </c>
      <c r="M28" s="59">
        <v>179300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110581</v>
      </c>
      <c r="U28" s="59">
        <v>110581</v>
      </c>
      <c r="V28" s="59">
        <v>289881</v>
      </c>
      <c r="W28" s="59">
        <v>110000</v>
      </c>
      <c r="X28" s="59">
        <v>179881</v>
      </c>
      <c r="Y28" s="60">
        <v>163.53</v>
      </c>
      <c r="Z28" s="61">
        <v>110000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2385994</v>
      </c>
      <c r="C31" s="18">
        <v>0</v>
      </c>
      <c r="D31" s="58">
        <v>1621000</v>
      </c>
      <c r="E31" s="59">
        <v>1627318</v>
      </c>
      <c r="F31" s="59">
        <v>0</v>
      </c>
      <c r="G31" s="59">
        <v>196235</v>
      </c>
      <c r="H31" s="59">
        <v>0</v>
      </c>
      <c r="I31" s="59">
        <v>196235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11818</v>
      </c>
      <c r="P31" s="59">
        <v>51369</v>
      </c>
      <c r="Q31" s="59">
        <v>63187</v>
      </c>
      <c r="R31" s="59">
        <v>15900</v>
      </c>
      <c r="S31" s="59">
        <v>252878</v>
      </c>
      <c r="T31" s="59">
        <v>170880</v>
      </c>
      <c r="U31" s="59">
        <v>439658</v>
      </c>
      <c r="V31" s="59">
        <v>699080</v>
      </c>
      <c r="W31" s="59">
        <v>1627318</v>
      </c>
      <c r="X31" s="59">
        <v>-928238</v>
      </c>
      <c r="Y31" s="60">
        <v>-57.04</v>
      </c>
      <c r="Z31" s="61">
        <v>1627318</v>
      </c>
    </row>
    <row r="32" spans="1:26" ht="12.75">
      <c r="A32" s="68" t="s">
        <v>50</v>
      </c>
      <c r="B32" s="21">
        <f>SUM(B28:B31)</f>
        <v>2576894</v>
      </c>
      <c r="C32" s="21">
        <f>SUM(C28:C31)</f>
        <v>0</v>
      </c>
      <c r="D32" s="103">
        <f aca="true" t="shared" si="5" ref="D32:Z32">SUM(D28:D31)</f>
        <v>1951000</v>
      </c>
      <c r="E32" s="104">
        <f t="shared" si="5"/>
        <v>1737318</v>
      </c>
      <c r="F32" s="104">
        <f t="shared" si="5"/>
        <v>0</v>
      </c>
      <c r="G32" s="104">
        <f t="shared" si="5"/>
        <v>196235</v>
      </c>
      <c r="H32" s="104">
        <f t="shared" si="5"/>
        <v>0</v>
      </c>
      <c r="I32" s="104">
        <f t="shared" si="5"/>
        <v>196235</v>
      </c>
      <c r="J32" s="104">
        <f t="shared" si="5"/>
        <v>0</v>
      </c>
      <c r="K32" s="104">
        <f t="shared" si="5"/>
        <v>0</v>
      </c>
      <c r="L32" s="104">
        <f t="shared" si="5"/>
        <v>179300</v>
      </c>
      <c r="M32" s="104">
        <f t="shared" si="5"/>
        <v>179300</v>
      </c>
      <c r="N32" s="104">
        <f t="shared" si="5"/>
        <v>0</v>
      </c>
      <c r="O32" s="104">
        <f t="shared" si="5"/>
        <v>11818</v>
      </c>
      <c r="P32" s="104">
        <f t="shared" si="5"/>
        <v>51369</v>
      </c>
      <c r="Q32" s="104">
        <f t="shared" si="5"/>
        <v>63187</v>
      </c>
      <c r="R32" s="104">
        <f t="shared" si="5"/>
        <v>15900</v>
      </c>
      <c r="S32" s="104">
        <f t="shared" si="5"/>
        <v>252878</v>
      </c>
      <c r="T32" s="104">
        <f t="shared" si="5"/>
        <v>281461</v>
      </c>
      <c r="U32" s="104">
        <f t="shared" si="5"/>
        <v>550239</v>
      </c>
      <c r="V32" s="104">
        <f t="shared" si="5"/>
        <v>988961</v>
      </c>
      <c r="W32" s="104">
        <f t="shared" si="5"/>
        <v>1737318</v>
      </c>
      <c r="X32" s="104">
        <f t="shared" si="5"/>
        <v>-748357</v>
      </c>
      <c r="Y32" s="105">
        <f>+IF(W32&lt;&gt;0,(X32/W32)*100,0)</f>
        <v>-43.07541854743921</v>
      </c>
      <c r="Z32" s="106">
        <f t="shared" si="5"/>
        <v>1737318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23656696</v>
      </c>
      <c r="C35" s="18">
        <v>0</v>
      </c>
      <c r="D35" s="58">
        <v>7460568</v>
      </c>
      <c r="E35" s="59">
        <v>24770979</v>
      </c>
      <c r="F35" s="59">
        <v>29579802</v>
      </c>
      <c r="G35" s="59">
        <v>-3631178</v>
      </c>
      <c r="H35" s="59">
        <v>-5476125</v>
      </c>
      <c r="I35" s="59">
        <v>20472499</v>
      </c>
      <c r="J35" s="59">
        <v>-9420478</v>
      </c>
      <c r="K35" s="59">
        <v>-10461466</v>
      </c>
      <c r="L35" s="59">
        <v>16749298</v>
      </c>
      <c r="M35" s="59">
        <v>-3132646</v>
      </c>
      <c r="N35" s="59">
        <v>-4939915</v>
      </c>
      <c r="O35" s="59">
        <v>-6112914</v>
      </c>
      <c r="P35" s="59">
        <v>16335460</v>
      </c>
      <c r="Q35" s="59">
        <v>5282631</v>
      </c>
      <c r="R35" s="59">
        <v>-5375522</v>
      </c>
      <c r="S35" s="59">
        <v>-8704875</v>
      </c>
      <c r="T35" s="59">
        <v>-5355172</v>
      </c>
      <c r="U35" s="59">
        <v>-19435569</v>
      </c>
      <c r="V35" s="59">
        <v>3186915</v>
      </c>
      <c r="W35" s="59">
        <v>24770979</v>
      </c>
      <c r="X35" s="59">
        <v>-21584064</v>
      </c>
      <c r="Y35" s="60">
        <v>-87.13</v>
      </c>
      <c r="Z35" s="61">
        <v>24770979</v>
      </c>
    </row>
    <row r="36" spans="1:26" ht="12.75">
      <c r="A36" s="57" t="s">
        <v>53</v>
      </c>
      <c r="B36" s="18">
        <v>85263274</v>
      </c>
      <c r="C36" s="18">
        <v>0</v>
      </c>
      <c r="D36" s="58">
        <v>4351000</v>
      </c>
      <c r="E36" s="59">
        <v>86007438</v>
      </c>
      <c r="F36" s="59">
        <v>0</v>
      </c>
      <c r="G36" s="59">
        <v>196235</v>
      </c>
      <c r="H36" s="59">
        <v>0</v>
      </c>
      <c r="I36" s="59">
        <v>196235</v>
      </c>
      <c r="J36" s="59">
        <v>0</v>
      </c>
      <c r="K36" s="59">
        <v>0</v>
      </c>
      <c r="L36" s="59">
        <v>231050</v>
      </c>
      <c r="M36" s="59">
        <v>231050</v>
      </c>
      <c r="N36" s="59">
        <v>0</v>
      </c>
      <c r="O36" s="59">
        <v>11818</v>
      </c>
      <c r="P36" s="59">
        <v>-2496813</v>
      </c>
      <c r="Q36" s="59">
        <v>-2484995</v>
      </c>
      <c r="R36" s="59">
        <v>-270492</v>
      </c>
      <c r="S36" s="59">
        <v>252878</v>
      </c>
      <c r="T36" s="59">
        <v>-1919336</v>
      </c>
      <c r="U36" s="59">
        <v>-1936950</v>
      </c>
      <c r="V36" s="59">
        <v>-3994660</v>
      </c>
      <c r="W36" s="59">
        <v>86007438</v>
      </c>
      <c r="X36" s="59">
        <v>-90002098</v>
      </c>
      <c r="Y36" s="60">
        <v>-104.64</v>
      </c>
      <c r="Z36" s="61">
        <v>86007438</v>
      </c>
    </row>
    <row r="37" spans="1:26" ht="12.75">
      <c r="A37" s="57" t="s">
        <v>54</v>
      </c>
      <c r="B37" s="18">
        <v>6599030</v>
      </c>
      <c r="C37" s="18">
        <v>0</v>
      </c>
      <c r="D37" s="58">
        <v>5982260</v>
      </c>
      <c r="E37" s="59">
        <v>6758499</v>
      </c>
      <c r="F37" s="59">
        <v>-1124514</v>
      </c>
      <c r="G37" s="59">
        <v>2604860</v>
      </c>
      <c r="H37" s="59">
        <v>2528763</v>
      </c>
      <c r="I37" s="59">
        <v>4009109</v>
      </c>
      <c r="J37" s="59">
        <v>-2781135</v>
      </c>
      <c r="K37" s="59">
        <v>1961076</v>
      </c>
      <c r="L37" s="59">
        <v>-4524924</v>
      </c>
      <c r="M37" s="59">
        <v>-5344983</v>
      </c>
      <c r="N37" s="59">
        <v>539309</v>
      </c>
      <c r="O37" s="59">
        <v>762052</v>
      </c>
      <c r="P37" s="59">
        <v>813147</v>
      </c>
      <c r="Q37" s="59">
        <v>2114508</v>
      </c>
      <c r="R37" s="59">
        <v>-41843</v>
      </c>
      <c r="S37" s="59">
        <v>-1548798</v>
      </c>
      <c r="T37" s="59">
        <v>-22355</v>
      </c>
      <c r="U37" s="59">
        <v>-1612996</v>
      </c>
      <c r="V37" s="59">
        <v>-834362</v>
      </c>
      <c r="W37" s="59">
        <v>6758499</v>
      </c>
      <c r="X37" s="59">
        <v>-7592861</v>
      </c>
      <c r="Y37" s="60">
        <v>-112.35</v>
      </c>
      <c r="Z37" s="61">
        <v>6758499</v>
      </c>
    </row>
    <row r="38" spans="1:26" ht="12.75">
      <c r="A38" s="57" t="s">
        <v>55</v>
      </c>
      <c r="B38" s="18">
        <v>10818115</v>
      </c>
      <c r="C38" s="18">
        <v>0</v>
      </c>
      <c r="D38" s="58">
        <v>0</v>
      </c>
      <c r="E38" s="59">
        <v>10818115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-148519</v>
      </c>
      <c r="O38" s="59">
        <v>0</v>
      </c>
      <c r="P38" s="59">
        <v>0</v>
      </c>
      <c r="Q38" s="59">
        <v>-148519</v>
      </c>
      <c r="R38" s="59">
        <v>0</v>
      </c>
      <c r="S38" s="59">
        <v>0</v>
      </c>
      <c r="T38" s="59">
        <v>0</v>
      </c>
      <c r="U38" s="59">
        <v>0</v>
      </c>
      <c r="V38" s="59">
        <v>-148519</v>
      </c>
      <c r="W38" s="59">
        <v>10818115</v>
      </c>
      <c r="X38" s="59">
        <v>-10966634</v>
      </c>
      <c r="Y38" s="60">
        <v>-101.37</v>
      </c>
      <c r="Z38" s="61">
        <v>10818115</v>
      </c>
    </row>
    <row r="39" spans="1:26" ht="12.75">
      <c r="A39" s="57" t="s">
        <v>56</v>
      </c>
      <c r="B39" s="18">
        <v>84762501</v>
      </c>
      <c r="C39" s="18">
        <v>0</v>
      </c>
      <c r="D39" s="58">
        <v>3878308</v>
      </c>
      <c r="E39" s="59">
        <v>91464485</v>
      </c>
      <c r="F39" s="59">
        <v>8</v>
      </c>
      <c r="G39" s="59">
        <v>0</v>
      </c>
      <c r="H39" s="59">
        <v>0</v>
      </c>
      <c r="I39" s="59">
        <v>8</v>
      </c>
      <c r="J39" s="59">
        <v>10</v>
      </c>
      <c r="K39" s="59">
        <v>5</v>
      </c>
      <c r="L39" s="59">
        <v>-24881</v>
      </c>
      <c r="M39" s="59">
        <v>-24866</v>
      </c>
      <c r="N39" s="59">
        <v>7</v>
      </c>
      <c r="O39" s="59">
        <v>5</v>
      </c>
      <c r="P39" s="59">
        <v>7</v>
      </c>
      <c r="Q39" s="59">
        <v>19</v>
      </c>
      <c r="R39" s="59">
        <v>6</v>
      </c>
      <c r="S39" s="59">
        <v>27745</v>
      </c>
      <c r="T39" s="59">
        <v>11</v>
      </c>
      <c r="U39" s="59">
        <v>27762</v>
      </c>
      <c r="V39" s="59">
        <v>2923</v>
      </c>
      <c r="W39" s="59">
        <v>91464485</v>
      </c>
      <c r="X39" s="59">
        <v>-91461562</v>
      </c>
      <c r="Y39" s="60">
        <v>-100</v>
      </c>
      <c r="Z39" s="61">
        <v>91464485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-91609210</v>
      </c>
      <c r="C42" s="18">
        <v>0</v>
      </c>
      <c r="D42" s="58">
        <v>-98276857</v>
      </c>
      <c r="E42" s="59">
        <v>7142366</v>
      </c>
      <c r="F42" s="59">
        <v>-6755446</v>
      </c>
      <c r="G42" s="59">
        <v>-6655408</v>
      </c>
      <c r="H42" s="59">
        <v>-8851455</v>
      </c>
      <c r="I42" s="59">
        <v>-22262309</v>
      </c>
      <c r="J42" s="59">
        <v>-7968207</v>
      </c>
      <c r="K42" s="59">
        <v>-12790595</v>
      </c>
      <c r="L42" s="59">
        <v>-8056699</v>
      </c>
      <c r="M42" s="59">
        <v>-28815501</v>
      </c>
      <c r="N42" s="59">
        <v>-6414674</v>
      </c>
      <c r="O42" s="59">
        <v>-8349923</v>
      </c>
      <c r="P42" s="59">
        <v>-9736612</v>
      </c>
      <c r="Q42" s="59">
        <v>-24501209</v>
      </c>
      <c r="R42" s="59">
        <v>-6241059</v>
      </c>
      <c r="S42" s="59">
        <v>-8300806</v>
      </c>
      <c r="T42" s="59">
        <v>-8706944</v>
      </c>
      <c r="U42" s="59">
        <v>-23248809</v>
      </c>
      <c r="V42" s="59">
        <v>-98827828</v>
      </c>
      <c r="W42" s="59">
        <v>7142366</v>
      </c>
      <c r="X42" s="59">
        <v>-105970194</v>
      </c>
      <c r="Y42" s="60">
        <v>-1483.68</v>
      </c>
      <c r="Z42" s="61">
        <v>7142366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156243</v>
      </c>
      <c r="U44" s="59">
        <v>156243</v>
      </c>
      <c r="V44" s="59">
        <v>156243</v>
      </c>
      <c r="W44" s="59">
        <v>0</v>
      </c>
      <c r="X44" s="59">
        <v>156243</v>
      </c>
      <c r="Y44" s="60">
        <v>0</v>
      </c>
      <c r="Z44" s="61">
        <v>0</v>
      </c>
    </row>
    <row r="45" spans="1:26" ht="12.75">
      <c r="A45" s="68" t="s">
        <v>61</v>
      </c>
      <c r="B45" s="21">
        <v>-91520134</v>
      </c>
      <c r="C45" s="21">
        <v>0</v>
      </c>
      <c r="D45" s="103">
        <v>-98276857</v>
      </c>
      <c r="E45" s="104">
        <v>7231442</v>
      </c>
      <c r="F45" s="104">
        <v>-6755446</v>
      </c>
      <c r="G45" s="104">
        <f>+F45+G42+G43+G44+G83</f>
        <v>-13410854</v>
      </c>
      <c r="H45" s="104">
        <f>+G45+H42+H43+H44+H83</f>
        <v>-22262309</v>
      </c>
      <c r="I45" s="104">
        <f>+H45</f>
        <v>-22262309</v>
      </c>
      <c r="J45" s="104">
        <f>+H45+J42+J43+J44+J83</f>
        <v>-30230516</v>
      </c>
      <c r="K45" s="104">
        <f>+J45+K42+K43+K44+K83</f>
        <v>-43021111</v>
      </c>
      <c r="L45" s="104">
        <f>+K45+L42+L43+L44+L83</f>
        <v>-51077810</v>
      </c>
      <c r="M45" s="104">
        <f>+L45</f>
        <v>-51077810</v>
      </c>
      <c r="N45" s="104">
        <f>+L45+N42+N43+N44+N83</f>
        <v>-57492484</v>
      </c>
      <c r="O45" s="104">
        <f>+N45+O42+O43+O44+O83</f>
        <v>-65842407</v>
      </c>
      <c r="P45" s="104">
        <f>+O45+P42+P43+P44+P83</f>
        <v>-75579019</v>
      </c>
      <c r="Q45" s="104">
        <f>+P45</f>
        <v>-75579019</v>
      </c>
      <c r="R45" s="104">
        <f>+P45+R42+R43+R44+R83</f>
        <v>-81820078</v>
      </c>
      <c r="S45" s="104">
        <f>+R45+S42+S43+S44+S83</f>
        <v>-90120884</v>
      </c>
      <c r="T45" s="104">
        <f>+S45+T42+T43+T44+T83</f>
        <v>-98671585</v>
      </c>
      <c r="U45" s="104">
        <f>+T45</f>
        <v>-98671585</v>
      </c>
      <c r="V45" s="104">
        <f>+U45</f>
        <v>-98671585</v>
      </c>
      <c r="W45" s="104">
        <f>+W83+W42+W43+W44</f>
        <v>7149789</v>
      </c>
      <c r="X45" s="104">
        <f>+V45-W45</f>
        <v>-105821374</v>
      </c>
      <c r="Y45" s="105">
        <f>+IF(W45&lt;&gt;0,+(X45/W45)*100,0)</f>
        <v>-1480.0628941637299</v>
      </c>
      <c r="Z45" s="106">
        <v>7231442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1003567</v>
      </c>
      <c r="C75" s="27">
        <v>0</v>
      </c>
      <c r="D75" s="28">
        <v>460640</v>
      </c>
      <c r="E75" s="29">
        <v>871055</v>
      </c>
      <c r="F75" s="29">
        <v>102654</v>
      </c>
      <c r="G75" s="29">
        <v>113694</v>
      </c>
      <c r="H75" s="29">
        <v>114846</v>
      </c>
      <c r="I75" s="29">
        <v>331194</v>
      </c>
      <c r="J75" s="29">
        <v>93292</v>
      </c>
      <c r="K75" s="29">
        <v>0</v>
      </c>
      <c r="L75" s="29">
        <v>95117</v>
      </c>
      <c r="M75" s="29">
        <v>188409</v>
      </c>
      <c r="N75" s="29">
        <v>62584</v>
      </c>
      <c r="O75" s="29">
        <v>68025</v>
      </c>
      <c r="P75" s="29">
        <v>38144</v>
      </c>
      <c r="Q75" s="29">
        <v>168753</v>
      </c>
      <c r="R75" s="29">
        <v>52516</v>
      </c>
      <c r="S75" s="29">
        <v>49874</v>
      </c>
      <c r="T75" s="29">
        <v>50235</v>
      </c>
      <c r="U75" s="29">
        <v>152625</v>
      </c>
      <c r="V75" s="29">
        <v>840981</v>
      </c>
      <c r="W75" s="29">
        <v>871055</v>
      </c>
      <c r="X75" s="29">
        <v>0</v>
      </c>
      <c r="Y75" s="28">
        <v>0</v>
      </c>
      <c r="Z75" s="30">
        <v>871055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89076</v>
      </c>
      <c r="C83" s="18"/>
      <c r="D83" s="19"/>
      <c r="E83" s="20">
        <v>89076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7423</v>
      </c>
      <c r="X83" s="20"/>
      <c r="Y83" s="19"/>
      <c r="Z83" s="22">
        <v>89076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7249947</v>
      </c>
      <c r="C5" s="18">
        <v>0</v>
      </c>
      <c r="D5" s="58">
        <v>10187479</v>
      </c>
      <c r="E5" s="59">
        <v>10187479</v>
      </c>
      <c r="F5" s="59">
        <v>21034534</v>
      </c>
      <c r="G5" s="59">
        <v>-1858959</v>
      </c>
      <c r="H5" s="59">
        <v>-254760</v>
      </c>
      <c r="I5" s="59">
        <v>18920815</v>
      </c>
      <c r="J5" s="59">
        <v>-252787</v>
      </c>
      <c r="K5" s="59">
        <v>-238948</v>
      </c>
      <c r="L5" s="59">
        <v>-240173</v>
      </c>
      <c r="M5" s="59">
        <v>-731908</v>
      </c>
      <c r="N5" s="59">
        <v>-248637</v>
      </c>
      <c r="O5" s="59">
        <v>-244069</v>
      </c>
      <c r="P5" s="59">
        <v>-241348</v>
      </c>
      <c r="Q5" s="59">
        <v>-734054</v>
      </c>
      <c r="R5" s="59">
        <v>-242348</v>
      </c>
      <c r="S5" s="59">
        <v>0</v>
      </c>
      <c r="T5" s="59">
        <v>0</v>
      </c>
      <c r="U5" s="59">
        <v>-242348</v>
      </c>
      <c r="V5" s="59">
        <v>17212505</v>
      </c>
      <c r="W5" s="59">
        <v>10187479</v>
      </c>
      <c r="X5" s="59">
        <v>7025026</v>
      </c>
      <c r="Y5" s="60">
        <v>68.96</v>
      </c>
      <c r="Z5" s="61">
        <v>10187479</v>
      </c>
    </row>
    <row r="6" spans="1:26" ht="12.75">
      <c r="A6" s="57" t="s">
        <v>32</v>
      </c>
      <c r="B6" s="18">
        <v>19829478</v>
      </c>
      <c r="C6" s="18">
        <v>0</v>
      </c>
      <c r="D6" s="58">
        <v>28582719</v>
      </c>
      <c r="E6" s="59">
        <v>26548169</v>
      </c>
      <c r="F6" s="59">
        <v>3281864</v>
      </c>
      <c r="G6" s="59">
        <v>212898</v>
      </c>
      <c r="H6" s="59">
        <v>1973798</v>
      </c>
      <c r="I6" s="59">
        <v>5468560</v>
      </c>
      <c r="J6" s="59">
        <v>2359755</v>
      </c>
      <c r="K6" s="59">
        <v>1926337</v>
      </c>
      <c r="L6" s="59">
        <v>1706888</v>
      </c>
      <c r="M6" s="59">
        <v>5992980</v>
      </c>
      <c r="N6" s="59">
        <v>1761714</v>
      </c>
      <c r="O6" s="59">
        <v>1406765</v>
      </c>
      <c r="P6" s="59">
        <v>1437267</v>
      </c>
      <c r="Q6" s="59">
        <v>4605746</v>
      </c>
      <c r="R6" s="59">
        <v>1424735</v>
      </c>
      <c r="S6" s="59">
        <v>0</v>
      </c>
      <c r="T6" s="59">
        <v>0</v>
      </c>
      <c r="U6" s="59">
        <v>1424735</v>
      </c>
      <c r="V6" s="59">
        <v>17492021</v>
      </c>
      <c r="W6" s="59">
        <v>26548169</v>
      </c>
      <c r="X6" s="59">
        <v>-9056148</v>
      </c>
      <c r="Y6" s="60">
        <v>-34.11</v>
      </c>
      <c r="Z6" s="61">
        <v>26548169</v>
      </c>
    </row>
    <row r="7" spans="1:26" ht="12.75">
      <c r="A7" s="57" t="s">
        <v>33</v>
      </c>
      <c r="B7" s="18">
        <v>271383</v>
      </c>
      <c r="C7" s="18">
        <v>0</v>
      </c>
      <c r="D7" s="58">
        <v>67673</v>
      </c>
      <c r="E7" s="59">
        <v>67673</v>
      </c>
      <c r="F7" s="59">
        <v>3087</v>
      </c>
      <c r="G7" s="59">
        <v>21451</v>
      </c>
      <c r="H7" s="59">
        <v>956</v>
      </c>
      <c r="I7" s="59">
        <v>25494</v>
      </c>
      <c r="J7" s="59">
        <v>1083</v>
      </c>
      <c r="K7" s="59">
        <v>756</v>
      </c>
      <c r="L7" s="59">
        <v>1938</v>
      </c>
      <c r="M7" s="59">
        <v>3777</v>
      </c>
      <c r="N7" s="59">
        <v>0</v>
      </c>
      <c r="O7" s="59">
        <v>393</v>
      </c>
      <c r="P7" s="59">
        <v>866</v>
      </c>
      <c r="Q7" s="59">
        <v>1259</v>
      </c>
      <c r="R7" s="59">
        <v>136</v>
      </c>
      <c r="S7" s="59">
        <v>0</v>
      </c>
      <c r="T7" s="59">
        <v>0</v>
      </c>
      <c r="U7" s="59">
        <v>136</v>
      </c>
      <c r="V7" s="59">
        <v>30666</v>
      </c>
      <c r="W7" s="59">
        <v>67673</v>
      </c>
      <c r="X7" s="59">
        <v>-37007</v>
      </c>
      <c r="Y7" s="60">
        <v>-54.69</v>
      </c>
      <c r="Z7" s="61">
        <v>67673</v>
      </c>
    </row>
    <row r="8" spans="1:26" ht="12.75">
      <c r="A8" s="57" t="s">
        <v>34</v>
      </c>
      <c r="B8" s="18">
        <v>19593984</v>
      </c>
      <c r="C8" s="18">
        <v>0</v>
      </c>
      <c r="D8" s="58">
        <v>20737000</v>
      </c>
      <c r="E8" s="59">
        <v>20737000</v>
      </c>
      <c r="F8" s="59">
        <v>7115140</v>
      </c>
      <c r="G8" s="59">
        <v>575140</v>
      </c>
      <c r="H8" s="59">
        <v>140</v>
      </c>
      <c r="I8" s="59">
        <v>7690420</v>
      </c>
      <c r="J8" s="59">
        <v>140</v>
      </c>
      <c r="K8" s="59">
        <v>140</v>
      </c>
      <c r="L8" s="59">
        <v>3790140</v>
      </c>
      <c r="M8" s="59">
        <v>3790420</v>
      </c>
      <c r="N8" s="59">
        <v>140</v>
      </c>
      <c r="O8" s="59">
        <v>140</v>
      </c>
      <c r="P8" s="59">
        <v>2368140</v>
      </c>
      <c r="Q8" s="59">
        <v>2368420</v>
      </c>
      <c r="R8" s="59">
        <v>140</v>
      </c>
      <c r="S8" s="59">
        <v>0</v>
      </c>
      <c r="T8" s="59">
        <v>0</v>
      </c>
      <c r="U8" s="59">
        <v>140</v>
      </c>
      <c r="V8" s="59">
        <v>13849400</v>
      </c>
      <c r="W8" s="59">
        <v>20737000</v>
      </c>
      <c r="X8" s="59">
        <v>-6887600</v>
      </c>
      <c r="Y8" s="60">
        <v>-33.21</v>
      </c>
      <c r="Z8" s="61">
        <v>20737000</v>
      </c>
    </row>
    <row r="9" spans="1:26" ht="12.75">
      <c r="A9" s="57" t="s">
        <v>35</v>
      </c>
      <c r="B9" s="18">
        <v>2391587</v>
      </c>
      <c r="C9" s="18">
        <v>0</v>
      </c>
      <c r="D9" s="58">
        <v>7720006</v>
      </c>
      <c r="E9" s="59">
        <v>7720000</v>
      </c>
      <c r="F9" s="59">
        <v>534943</v>
      </c>
      <c r="G9" s="59">
        <v>106029</v>
      </c>
      <c r="H9" s="59">
        <v>291610</v>
      </c>
      <c r="I9" s="59">
        <v>932582</v>
      </c>
      <c r="J9" s="59">
        <v>335789</v>
      </c>
      <c r="K9" s="59">
        <v>297195</v>
      </c>
      <c r="L9" s="59">
        <v>385869</v>
      </c>
      <c r="M9" s="59">
        <v>1018853</v>
      </c>
      <c r="N9" s="59">
        <v>701704</v>
      </c>
      <c r="O9" s="59">
        <v>702273</v>
      </c>
      <c r="P9" s="59">
        <v>646516</v>
      </c>
      <c r="Q9" s="59">
        <v>2050493</v>
      </c>
      <c r="R9" s="59">
        <v>533174</v>
      </c>
      <c r="S9" s="59">
        <v>0</v>
      </c>
      <c r="T9" s="59">
        <v>0</v>
      </c>
      <c r="U9" s="59">
        <v>533174</v>
      </c>
      <c r="V9" s="59">
        <v>4535102</v>
      </c>
      <c r="W9" s="59">
        <v>7720000</v>
      </c>
      <c r="X9" s="59">
        <v>-3184898</v>
      </c>
      <c r="Y9" s="60">
        <v>-41.26</v>
      </c>
      <c r="Z9" s="61">
        <v>7720000</v>
      </c>
    </row>
    <row r="10" spans="1:26" ht="20.25">
      <c r="A10" s="62" t="s">
        <v>113</v>
      </c>
      <c r="B10" s="63">
        <f>SUM(B5:B9)</f>
        <v>49336379</v>
      </c>
      <c r="C10" s="63">
        <f>SUM(C5:C9)</f>
        <v>0</v>
      </c>
      <c r="D10" s="64">
        <f aca="true" t="shared" si="0" ref="D10:Z10">SUM(D5:D9)</f>
        <v>67294877</v>
      </c>
      <c r="E10" s="65">
        <f t="shared" si="0"/>
        <v>65260321</v>
      </c>
      <c r="F10" s="65">
        <f t="shared" si="0"/>
        <v>31969568</v>
      </c>
      <c r="G10" s="65">
        <f t="shared" si="0"/>
        <v>-943441</v>
      </c>
      <c r="H10" s="65">
        <f t="shared" si="0"/>
        <v>2011744</v>
      </c>
      <c r="I10" s="65">
        <f t="shared" si="0"/>
        <v>33037871</v>
      </c>
      <c r="J10" s="65">
        <f t="shared" si="0"/>
        <v>2443980</v>
      </c>
      <c r="K10" s="65">
        <f t="shared" si="0"/>
        <v>1985480</v>
      </c>
      <c r="L10" s="65">
        <f t="shared" si="0"/>
        <v>5644662</v>
      </c>
      <c r="M10" s="65">
        <f t="shared" si="0"/>
        <v>10074122</v>
      </c>
      <c r="N10" s="65">
        <f t="shared" si="0"/>
        <v>2214921</v>
      </c>
      <c r="O10" s="65">
        <f t="shared" si="0"/>
        <v>1865502</v>
      </c>
      <c r="P10" s="65">
        <f t="shared" si="0"/>
        <v>4211441</v>
      </c>
      <c r="Q10" s="65">
        <f t="shared" si="0"/>
        <v>8291864</v>
      </c>
      <c r="R10" s="65">
        <f t="shared" si="0"/>
        <v>1715837</v>
      </c>
      <c r="S10" s="65">
        <f t="shared" si="0"/>
        <v>0</v>
      </c>
      <c r="T10" s="65">
        <f t="shared" si="0"/>
        <v>0</v>
      </c>
      <c r="U10" s="65">
        <f t="shared" si="0"/>
        <v>1715837</v>
      </c>
      <c r="V10" s="65">
        <f t="shared" si="0"/>
        <v>53119694</v>
      </c>
      <c r="W10" s="65">
        <f t="shared" si="0"/>
        <v>65260321</v>
      </c>
      <c r="X10" s="65">
        <f t="shared" si="0"/>
        <v>-12140627</v>
      </c>
      <c r="Y10" s="66">
        <f>+IF(W10&lt;&gt;0,(X10/W10)*100,0)</f>
        <v>-18.60338229105554</v>
      </c>
      <c r="Z10" s="67">
        <f t="shared" si="0"/>
        <v>65260321</v>
      </c>
    </row>
    <row r="11" spans="1:26" ht="12.75">
      <c r="A11" s="57" t="s">
        <v>36</v>
      </c>
      <c r="B11" s="18">
        <v>26974300</v>
      </c>
      <c r="C11" s="18">
        <v>0</v>
      </c>
      <c r="D11" s="58">
        <v>27453874</v>
      </c>
      <c r="E11" s="59">
        <v>25142002</v>
      </c>
      <c r="F11" s="59">
        <v>2093463</v>
      </c>
      <c r="G11" s="59">
        <v>2120475</v>
      </c>
      <c r="H11" s="59">
        <v>2281242</v>
      </c>
      <c r="I11" s="59">
        <v>6495180</v>
      </c>
      <c r="J11" s="59">
        <v>2280124</v>
      </c>
      <c r="K11" s="59">
        <v>2134780</v>
      </c>
      <c r="L11" s="59">
        <v>2246198</v>
      </c>
      <c r="M11" s="59">
        <v>6661102</v>
      </c>
      <c r="N11" s="59">
        <v>2445926</v>
      </c>
      <c r="O11" s="59">
        <v>2249787</v>
      </c>
      <c r="P11" s="59">
        <v>2255813</v>
      </c>
      <c r="Q11" s="59">
        <v>6951526</v>
      </c>
      <c r="R11" s="59">
        <v>2316935</v>
      </c>
      <c r="S11" s="59">
        <v>0</v>
      </c>
      <c r="T11" s="59">
        <v>0</v>
      </c>
      <c r="U11" s="59">
        <v>2316935</v>
      </c>
      <c r="V11" s="59">
        <v>22424743</v>
      </c>
      <c r="W11" s="59">
        <v>25142002</v>
      </c>
      <c r="X11" s="59">
        <v>-2717259</v>
      </c>
      <c r="Y11" s="60">
        <v>-10.81</v>
      </c>
      <c r="Z11" s="61">
        <v>25142002</v>
      </c>
    </row>
    <row r="12" spans="1:26" ht="12.75">
      <c r="A12" s="57" t="s">
        <v>37</v>
      </c>
      <c r="B12" s="18">
        <v>2489138</v>
      </c>
      <c r="C12" s="18">
        <v>0</v>
      </c>
      <c r="D12" s="58">
        <v>2489137</v>
      </c>
      <c r="E12" s="59">
        <v>2489137</v>
      </c>
      <c r="F12" s="59">
        <v>207428</v>
      </c>
      <c r="G12" s="59">
        <v>207428</v>
      </c>
      <c r="H12" s="59">
        <v>207428</v>
      </c>
      <c r="I12" s="59">
        <v>622284</v>
      </c>
      <c r="J12" s="59">
        <v>207428</v>
      </c>
      <c r="K12" s="59">
        <v>207428</v>
      </c>
      <c r="L12" s="59">
        <v>207428</v>
      </c>
      <c r="M12" s="59">
        <v>622284</v>
      </c>
      <c r="N12" s="59">
        <v>207428</v>
      </c>
      <c r="O12" s="59">
        <v>207428</v>
      </c>
      <c r="P12" s="59">
        <v>207428</v>
      </c>
      <c r="Q12" s="59">
        <v>622284</v>
      </c>
      <c r="R12" s="59">
        <v>207428</v>
      </c>
      <c r="S12" s="59">
        <v>0</v>
      </c>
      <c r="T12" s="59">
        <v>0</v>
      </c>
      <c r="U12" s="59">
        <v>207428</v>
      </c>
      <c r="V12" s="59">
        <v>2074280</v>
      </c>
      <c r="W12" s="59">
        <v>2489137</v>
      </c>
      <c r="X12" s="59">
        <v>-414857</v>
      </c>
      <c r="Y12" s="60">
        <v>-16.67</v>
      </c>
      <c r="Z12" s="61">
        <v>2489137</v>
      </c>
    </row>
    <row r="13" spans="1:26" ht="12.75">
      <c r="A13" s="57" t="s">
        <v>114</v>
      </c>
      <c r="B13" s="18">
        <v>10929507</v>
      </c>
      <c r="C13" s="18">
        <v>0</v>
      </c>
      <c r="D13" s="58">
        <v>5898558</v>
      </c>
      <c r="E13" s="59">
        <v>5898558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5898558</v>
      </c>
      <c r="X13" s="59">
        <v>-5898558</v>
      </c>
      <c r="Y13" s="60">
        <v>-100</v>
      </c>
      <c r="Z13" s="61">
        <v>5898558</v>
      </c>
    </row>
    <row r="14" spans="1:26" ht="12.75">
      <c r="A14" s="57" t="s">
        <v>38</v>
      </c>
      <c r="B14" s="18">
        <v>2547809</v>
      </c>
      <c r="C14" s="18">
        <v>0</v>
      </c>
      <c r="D14" s="58">
        <v>174544</v>
      </c>
      <c r="E14" s="59">
        <v>174544</v>
      </c>
      <c r="F14" s="59">
        <v>46073</v>
      </c>
      <c r="G14" s="59">
        <v>93629</v>
      </c>
      <c r="H14" s="59">
        <v>110789</v>
      </c>
      <c r="I14" s="59">
        <v>250491</v>
      </c>
      <c r="J14" s="59">
        <v>97487</v>
      </c>
      <c r="K14" s="59">
        <v>159016</v>
      </c>
      <c r="L14" s="59">
        <v>21</v>
      </c>
      <c r="M14" s="59">
        <v>256524</v>
      </c>
      <c r="N14" s="59">
        <v>0</v>
      </c>
      <c r="O14" s="59">
        <v>81932</v>
      </c>
      <c r="P14" s="59">
        <v>27</v>
      </c>
      <c r="Q14" s="59">
        <v>81959</v>
      </c>
      <c r="R14" s="59">
        <v>1880</v>
      </c>
      <c r="S14" s="59">
        <v>0</v>
      </c>
      <c r="T14" s="59">
        <v>0</v>
      </c>
      <c r="U14" s="59">
        <v>1880</v>
      </c>
      <c r="V14" s="59">
        <v>590854</v>
      </c>
      <c r="W14" s="59">
        <v>174544</v>
      </c>
      <c r="X14" s="59">
        <v>416310</v>
      </c>
      <c r="Y14" s="60">
        <v>238.51</v>
      </c>
      <c r="Z14" s="61">
        <v>174544</v>
      </c>
    </row>
    <row r="15" spans="1:26" ht="12.75">
      <c r="A15" s="57" t="s">
        <v>39</v>
      </c>
      <c r="B15" s="18">
        <v>14537545</v>
      </c>
      <c r="C15" s="18">
        <v>0</v>
      </c>
      <c r="D15" s="58">
        <v>17504051</v>
      </c>
      <c r="E15" s="59">
        <v>17186971</v>
      </c>
      <c r="F15" s="59">
        <v>1616855</v>
      </c>
      <c r="G15" s="59">
        <v>1629828</v>
      </c>
      <c r="H15" s="59">
        <v>1334733</v>
      </c>
      <c r="I15" s="59">
        <v>4581416</v>
      </c>
      <c r="J15" s="59">
        <v>1454467</v>
      </c>
      <c r="K15" s="59">
        <v>1100775</v>
      </c>
      <c r="L15" s="59">
        <v>339869</v>
      </c>
      <c r="M15" s="59">
        <v>2895111</v>
      </c>
      <c r="N15" s="59">
        <v>0</v>
      </c>
      <c r="O15" s="59">
        <v>1189050</v>
      </c>
      <c r="P15" s="59">
        <v>55594</v>
      </c>
      <c r="Q15" s="59">
        <v>1244644</v>
      </c>
      <c r="R15" s="59">
        <v>1665327</v>
      </c>
      <c r="S15" s="59">
        <v>0</v>
      </c>
      <c r="T15" s="59">
        <v>0</v>
      </c>
      <c r="U15" s="59">
        <v>1665327</v>
      </c>
      <c r="V15" s="59">
        <v>10386498</v>
      </c>
      <c r="W15" s="59">
        <v>17186971</v>
      </c>
      <c r="X15" s="59">
        <v>-6800473</v>
      </c>
      <c r="Y15" s="60">
        <v>-39.57</v>
      </c>
      <c r="Z15" s="61">
        <v>17186971</v>
      </c>
    </row>
    <row r="16" spans="1:26" ht="12.75">
      <c r="A16" s="57" t="s">
        <v>34</v>
      </c>
      <c r="B16" s="18">
        <v>259547</v>
      </c>
      <c r="C16" s="18">
        <v>0</v>
      </c>
      <c r="D16" s="58">
        <v>0</v>
      </c>
      <c r="E16" s="59">
        <v>150000</v>
      </c>
      <c r="F16" s="59">
        <v>4539</v>
      </c>
      <c r="G16" s="59">
        <v>4399</v>
      </c>
      <c r="H16" s="59">
        <v>0</v>
      </c>
      <c r="I16" s="59">
        <v>8938</v>
      </c>
      <c r="J16" s="59">
        <v>14226</v>
      </c>
      <c r="K16" s="59">
        <v>0</v>
      </c>
      <c r="L16" s="59">
        <v>0</v>
      </c>
      <c r="M16" s="59">
        <v>14226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23164</v>
      </c>
      <c r="W16" s="59">
        <v>150000</v>
      </c>
      <c r="X16" s="59">
        <v>-126836</v>
      </c>
      <c r="Y16" s="60">
        <v>-84.56</v>
      </c>
      <c r="Z16" s="61">
        <v>150000</v>
      </c>
    </row>
    <row r="17" spans="1:26" ht="12.75">
      <c r="A17" s="57" t="s">
        <v>40</v>
      </c>
      <c r="B17" s="18">
        <v>18009059</v>
      </c>
      <c r="C17" s="18">
        <v>0</v>
      </c>
      <c r="D17" s="58">
        <v>20212525</v>
      </c>
      <c r="E17" s="59">
        <v>21340761</v>
      </c>
      <c r="F17" s="59">
        <v>710674</v>
      </c>
      <c r="G17" s="59">
        <v>621910</v>
      </c>
      <c r="H17" s="59">
        <v>673068</v>
      </c>
      <c r="I17" s="59">
        <v>2005652</v>
      </c>
      <c r="J17" s="59">
        <v>1626454</v>
      </c>
      <c r="K17" s="59">
        <v>693957</v>
      </c>
      <c r="L17" s="59">
        <v>1154031</v>
      </c>
      <c r="M17" s="59">
        <v>3474442</v>
      </c>
      <c r="N17" s="59">
        <v>22173</v>
      </c>
      <c r="O17" s="59">
        <v>596524</v>
      </c>
      <c r="P17" s="59">
        <v>565933</v>
      </c>
      <c r="Q17" s="59">
        <v>1184630</v>
      </c>
      <c r="R17" s="59">
        <v>319180</v>
      </c>
      <c r="S17" s="59">
        <v>0</v>
      </c>
      <c r="T17" s="59">
        <v>0</v>
      </c>
      <c r="U17" s="59">
        <v>319180</v>
      </c>
      <c r="V17" s="59">
        <v>6983904</v>
      </c>
      <c r="W17" s="59">
        <v>21340761</v>
      </c>
      <c r="X17" s="59">
        <v>-14356857</v>
      </c>
      <c r="Y17" s="60">
        <v>-67.27</v>
      </c>
      <c r="Z17" s="61">
        <v>21340761</v>
      </c>
    </row>
    <row r="18" spans="1:26" ht="12.75">
      <c r="A18" s="68" t="s">
        <v>41</v>
      </c>
      <c r="B18" s="69">
        <f>SUM(B11:B17)</f>
        <v>75746905</v>
      </c>
      <c r="C18" s="69">
        <f>SUM(C11:C17)</f>
        <v>0</v>
      </c>
      <c r="D18" s="70">
        <f aca="true" t="shared" si="1" ref="D18:Z18">SUM(D11:D17)</f>
        <v>73732689</v>
      </c>
      <c r="E18" s="71">
        <f t="shared" si="1"/>
        <v>72381973</v>
      </c>
      <c r="F18" s="71">
        <f t="shared" si="1"/>
        <v>4679032</v>
      </c>
      <c r="G18" s="71">
        <f t="shared" si="1"/>
        <v>4677669</v>
      </c>
      <c r="H18" s="71">
        <f t="shared" si="1"/>
        <v>4607260</v>
      </c>
      <c r="I18" s="71">
        <f t="shared" si="1"/>
        <v>13963961</v>
      </c>
      <c r="J18" s="71">
        <f t="shared" si="1"/>
        <v>5680186</v>
      </c>
      <c r="K18" s="71">
        <f t="shared" si="1"/>
        <v>4295956</v>
      </c>
      <c r="L18" s="71">
        <f t="shared" si="1"/>
        <v>3947547</v>
      </c>
      <c r="M18" s="71">
        <f t="shared" si="1"/>
        <v>13923689</v>
      </c>
      <c r="N18" s="71">
        <f t="shared" si="1"/>
        <v>2675527</v>
      </c>
      <c r="O18" s="71">
        <f t="shared" si="1"/>
        <v>4324721</v>
      </c>
      <c r="P18" s="71">
        <f t="shared" si="1"/>
        <v>3084795</v>
      </c>
      <c r="Q18" s="71">
        <f t="shared" si="1"/>
        <v>10085043</v>
      </c>
      <c r="R18" s="71">
        <f t="shared" si="1"/>
        <v>4510750</v>
      </c>
      <c r="S18" s="71">
        <f t="shared" si="1"/>
        <v>0</v>
      </c>
      <c r="T18" s="71">
        <f t="shared" si="1"/>
        <v>0</v>
      </c>
      <c r="U18" s="71">
        <f t="shared" si="1"/>
        <v>4510750</v>
      </c>
      <c r="V18" s="71">
        <f t="shared" si="1"/>
        <v>42483443</v>
      </c>
      <c r="W18" s="71">
        <f t="shared" si="1"/>
        <v>72381973</v>
      </c>
      <c r="X18" s="71">
        <f t="shared" si="1"/>
        <v>-29898530</v>
      </c>
      <c r="Y18" s="66">
        <f>+IF(W18&lt;&gt;0,(X18/W18)*100,0)</f>
        <v>-41.306597155067884</v>
      </c>
      <c r="Z18" s="72">
        <f t="shared" si="1"/>
        <v>72381973</v>
      </c>
    </row>
    <row r="19" spans="1:26" ht="12.75">
      <c r="A19" s="68" t="s">
        <v>42</v>
      </c>
      <c r="B19" s="73">
        <f>+B10-B18</f>
        <v>-26410526</v>
      </c>
      <c r="C19" s="73">
        <f>+C10-C18</f>
        <v>0</v>
      </c>
      <c r="D19" s="74">
        <f aca="true" t="shared" si="2" ref="D19:Z19">+D10-D18</f>
        <v>-6437812</v>
      </c>
      <c r="E19" s="75">
        <f t="shared" si="2"/>
        <v>-7121652</v>
      </c>
      <c r="F19" s="75">
        <f t="shared" si="2"/>
        <v>27290536</v>
      </c>
      <c r="G19" s="75">
        <f t="shared" si="2"/>
        <v>-5621110</v>
      </c>
      <c r="H19" s="75">
        <f t="shared" si="2"/>
        <v>-2595516</v>
      </c>
      <c r="I19" s="75">
        <f t="shared" si="2"/>
        <v>19073910</v>
      </c>
      <c r="J19" s="75">
        <f t="shared" si="2"/>
        <v>-3236206</v>
      </c>
      <c r="K19" s="75">
        <f t="shared" si="2"/>
        <v>-2310476</v>
      </c>
      <c r="L19" s="75">
        <f t="shared" si="2"/>
        <v>1697115</v>
      </c>
      <c r="M19" s="75">
        <f t="shared" si="2"/>
        <v>-3849567</v>
      </c>
      <c r="N19" s="75">
        <f t="shared" si="2"/>
        <v>-460606</v>
      </c>
      <c r="O19" s="75">
        <f t="shared" si="2"/>
        <v>-2459219</v>
      </c>
      <c r="P19" s="75">
        <f t="shared" si="2"/>
        <v>1126646</v>
      </c>
      <c r="Q19" s="75">
        <f t="shared" si="2"/>
        <v>-1793179</v>
      </c>
      <c r="R19" s="75">
        <f t="shared" si="2"/>
        <v>-2794913</v>
      </c>
      <c r="S19" s="75">
        <f t="shared" si="2"/>
        <v>0</v>
      </c>
      <c r="T19" s="75">
        <f t="shared" si="2"/>
        <v>0</v>
      </c>
      <c r="U19" s="75">
        <f t="shared" si="2"/>
        <v>-2794913</v>
      </c>
      <c r="V19" s="75">
        <f t="shared" si="2"/>
        <v>10636251</v>
      </c>
      <c r="W19" s="75">
        <f>IF(E10=E18,0,W10-W18)</f>
        <v>-7121652</v>
      </c>
      <c r="X19" s="75">
        <f t="shared" si="2"/>
        <v>17757903</v>
      </c>
      <c r="Y19" s="76">
        <f>+IF(W19&lt;&gt;0,(X19/W19)*100,0)</f>
        <v>-249.35089498897165</v>
      </c>
      <c r="Z19" s="77">
        <f t="shared" si="2"/>
        <v>-7121652</v>
      </c>
    </row>
    <row r="20" spans="1:26" ht="20.25">
      <c r="A20" s="78" t="s">
        <v>43</v>
      </c>
      <c r="B20" s="79">
        <v>7224999</v>
      </c>
      <c r="C20" s="79">
        <v>0</v>
      </c>
      <c r="D20" s="80">
        <v>7341000</v>
      </c>
      <c r="E20" s="81">
        <v>7341000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-3771</v>
      </c>
      <c r="Q20" s="81">
        <v>-3771</v>
      </c>
      <c r="R20" s="81">
        <v>0</v>
      </c>
      <c r="S20" s="81">
        <v>0</v>
      </c>
      <c r="T20" s="81">
        <v>0</v>
      </c>
      <c r="U20" s="81">
        <v>0</v>
      </c>
      <c r="V20" s="81">
        <v>-3771</v>
      </c>
      <c r="W20" s="81">
        <v>7341000</v>
      </c>
      <c r="X20" s="81">
        <v>-7344771</v>
      </c>
      <c r="Y20" s="82">
        <v>-100.05</v>
      </c>
      <c r="Z20" s="83">
        <v>7341000</v>
      </c>
    </row>
    <row r="21" spans="1:26" ht="41.25">
      <c r="A21" s="84" t="s">
        <v>115</v>
      </c>
      <c r="B21" s="85">
        <v>53767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7911</v>
      </c>
      <c r="K21" s="87">
        <v>0</v>
      </c>
      <c r="L21" s="87">
        <v>0</v>
      </c>
      <c r="M21" s="87">
        <v>7911</v>
      </c>
      <c r="N21" s="87">
        <v>12868</v>
      </c>
      <c r="O21" s="87">
        <v>0</v>
      </c>
      <c r="P21" s="87">
        <v>0</v>
      </c>
      <c r="Q21" s="87">
        <v>12868</v>
      </c>
      <c r="R21" s="87">
        <v>0</v>
      </c>
      <c r="S21" s="87">
        <v>0</v>
      </c>
      <c r="T21" s="87">
        <v>0</v>
      </c>
      <c r="U21" s="87">
        <v>0</v>
      </c>
      <c r="V21" s="87">
        <v>20779</v>
      </c>
      <c r="W21" s="87">
        <v>0</v>
      </c>
      <c r="X21" s="87">
        <v>20779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-19131760</v>
      </c>
      <c r="C22" s="91">
        <f>SUM(C19:C21)</f>
        <v>0</v>
      </c>
      <c r="D22" s="92">
        <f aca="true" t="shared" si="3" ref="D22:Z22">SUM(D19:D21)</f>
        <v>903188</v>
      </c>
      <c r="E22" s="93">
        <f t="shared" si="3"/>
        <v>219348</v>
      </c>
      <c r="F22" s="93">
        <f t="shared" si="3"/>
        <v>27290536</v>
      </c>
      <c r="G22" s="93">
        <f t="shared" si="3"/>
        <v>-5621110</v>
      </c>
      <c r="H22" s="93">
        <f t="shared" si="3"/>
        <v>-2595516</v>
      </c>
      <c r="I22" s="93">
        <f t="shared" si="3"/>
        <v>19073910</v>
      </c>
      <c r="J22" s="93">
        <f t="shared" si="3"/>
        <v>-3228295</v>
      </c>
      <c r="K22" s="93">
        <f t="shared" si="3"/>
        <v>-2310476</v>
      </c>
      <c r="L22" s="93">
        <f t="shared" si="3"/>
        <v>1697115</v>
      </c>
      <c r="M22" s="93">
        <f t="shared" si="3"/>
        <v>-3841656</v>
      </c>
      <c r="N22" s="93">
        <f t="shared" si="3"/>
        <v>-447738</v>
      </c>
      <c r="O22" s="93">
        <f t="shared" si="3"/>
        <v>-2459219</v>
      </c>
      <c r="P22" s="93">
        <f t="shared" si="3"/>
        <v>1122875</v>
      </c>
      <c r="Q22" s="93">
        <f t="shared" si="3"/>
        <v>-1784082</v>
      </c>
      <c r="R22" s="93">
        <f t="shared" si="3"/>
        <v>-2794913</v>
      </c>
      <c r="S22" s="93">
        <f t="shared" si="3"/>
        <v>0</v>
      </c>
      <c r="T22" s="93">
        <f t="shared" si="3"/>
        <v>0</v>
      </c>
      <c r="U22" s="93">
        <f t="shared" si="3"/>
        <v>-2794913</v>
      </c>
      <c r="V22" s="93">
        <f t="shared" si="3"/>
        <v>10653259</v>
      </c>
      <c r="W22" s="93">
        <f t="shared" si="3"/>
        <v>219348</v>
      </c>
      <c r="X22" s="93">
        <f t="shared" si="3"/>
        <v>10433911</v>
      </c>
      <c r="Y22" s="94">
        <f>+IF(W22&lt;&gt;0,(X22/W22)*100,0)</f>
        <v>4756.78419680143</v>
      </c>
      <c r="Z22" s="95">
        <f t="shared" si="3"/>
        <v>219348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-19131760</v>
      </c>
      <c r="C24" s="73">
        <f>SUM(C22:C23)</f>
        <v>0</v>
      </c>
      <c r="D24" s="74">
        <f aca="true" t="shared" si="4" ref="D24:Z24">SUM(D22:D23)</f>
        <v>903188</v>
      </c>
      <c r="E24" s="75">
        <f t="shared" si="4"/>
        <v>219348</v>
      </c>
      <c r="F24" s="75">
        <f t="shared" si="4"/>
        <v>27290536</v>
      </c>
      <c r="G24" s="75">
        <f t="shared" si="4"/>
        <v>-5621110</v>
      </c>
      <c r="H24" s="75">
        <f t="shared" si="4"/>
        <v>-2595516</v>
      </c>
      <c r="I24" s="75">
        <f t="shared" si="4"/>
        <v>19073910</v>
      </c>
      <c r="J24" s="75">
        <f t="shared" si="4"/>
        <v>-3228295</v>
      </c>
      <c r="K24" s="75">
        <f t="shared" si="4"/>
        <v>-2310476</v>
      </c>
      <c r="L24" s="75">
        <f t="shared" si="4"/>
        <v>1697115</v>
      </c>
      <c r="M24" s="75">
        <f t="shared" si="4"/>
        <v>-3841656</v>
      </c>
      <c r="N24" s="75">
        <f t="shared" si="4"/>
        <v>-447738</v>
      </c>
      <c r="O24" s="75">
        <f t="shared" si="4"/>
        <v>-2459219</v>
      </c>
      <c r="P24" s="75">
        <f t="shared" si="4"/>
        <v>1122875</v>
      </c>
      <c r="Q24" s="75">
        <f t="shared" si="4"/>
        <v>-1784082</v>
      </c>
      <c r="R24" s="75">
        <f t="shared" si="4"/>
        <v>-2794913</v>
      </c>
      <c r="S24" s="75">
        <f t="shared" si="4"/>
        <v>0</v>
      </c>
      <c r="T24" s="75">
        <f t="shared" si="4"/>
        <v>0</v>
      </c>
      <c r="U24" s="75">
        <f t="shared" si="4"/>
        <v>-2794913</v>
      </c>
      <c r="V24" s="75">
        <f t="shared" si="4"/>
        <v>10653259</v>
      </c>
      <c r="W24" s="75">
        <f t="shared" si="4"/>
        <v>219348</v>
      </c>
      <c r="X24" s="75">
        <f t="shared" si="4"/>
        <v>10433911</v>
      </c>
      <c r="Y24" s="76">
        <f>+IF(W24&lt;&gt;0,(X24/W24)*100,0)</f>
        <v>4756.78419680143</v>
      </c>
      <c r="Z24" s="77">
        <f t="shared" si="4"/>
        <v>219348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38737529</v>
      </c>
      <c r="C27" s="21">
        <v>0</v>
      </c>
      <c r="D27" s="103">
        <v>8175000</v>
      </c>
      <c r="E27" s="104">
        <v>13623</v>
      </c>
      <c r="F27" s="104">
        <v>714485</v>
      </c>
      <c r="G27" s="104">
        <v>1303898</v>
      </c>
      <c r="H27" s="104">
        <v>389558</v>
      </c>
      <c r="I27" s="104">
        <v>2407941</v>
      </c>
      <c r="J27" s="104">
        <v>340928</v>
      </c>
      <c r="K27" s="104">
        <v>486550</v>
      </c>
      <c r="L27" s="104">
        <v>1639725</v>
      </c>
      <c r="M27" s="104">
        <v>2467203</v>
      </c>
      <c r="N27" s="104">
        <v>0</v>
      </c>
      <c r="O27" s="104">
        <v>231682</v>
      </c>
      <c r="P27" s="104">
        <v>-157712</v>
      </c>
      <c r="Q27" s="104">
        <v>73970</v>
      </c>
      <c r="R27" s="104">
        <v>386080</v>
      </c>
      <c r="S27" s="104">
        <v>0</v>
      </c>
      <c r="T27" s="104">
        <v>0</v>
      </c>
      <c r="U27" s="104">
        <v>386080</v>
      </c>
      <c r="V27" s="104">
        <v>5335194</v>
      </c>
      <c r="W27" s="104">
        <v>13623</v>
      </c>
      <c r="X27" s="104">
        <v>5321571</v>
      </c>
      <c r="Y27" s="105">
        <v>39063.14</v>
      </c>
      <c r="Z27" s="106">
        <v>13623</v>
      </c>
    </row>
    <row r="28" spans="1:26" ht="12.75">
      <c r="A28" s="107" t="s">
        <v>47</v>
      </c>
      <c r="B28" s="18">
        <v>40577038</v>
      </c>
      <c r="C28" s="18">
        <v>0</v>
      </c>
      <c r="D28" s="58">
        <v>7341000</v>
      </c>
      <c r="E28" s="59">
        <v>-10000</v>
      </c>
      <c r="F28" s="59">
        <v>696678</v>
      </c>
      <c r="G28" s="59">
        <v>1303898</v>
      </c>
      <c r="H28" s="59">
        <v>362722</v>
      </c>
      <c r="I28" s="59">
        <v>2363298</v>
      </c>
      <c r="J28" s="59">
        <v>340928</v>
      </c>
      <c r="K28" s="59">
        <v>486550</v>
      </c>
      <c r="L28" s="59">
        <v>1632230</v>
      </c>
      <c r="M28" s="59">
        <v>2459708</v>
      </c>
      <c r="N28" s="59">
        <v>0</v>
      </c>
      <c r="O28" s="59">
        <v>195146</v>
      </c>
      <c r="P28" s="59">
        <v>-158034</v>
      </c>
      <c r="Q28" s="59">
        <v>37112</v>
      </c>
      <c r="R28" s="59">
        <v>386080</v>
      </c>
      <c r="S28" s="59">
        <v>0</v>
      </c>
      <c r="T28" s="59">
        <v>0</v>
      </c>
      <c r="U28" s="59">
        <v>386080</v>
      </c>
      <c r="V28" s="59">
        <v>5246198</v>
      </c>
      <c r="W28" s="59">
        <v>-10000</v>
      </c>
      <c r="X28" s="59">
        <v>5256198</v>
      </c>
      <c r="Y28" s="60">
        <v>-52561.98</v>
      </c>
      <c r="Z28" s="61">
        <v>-10000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-1839509</v>
      </c>
      <c r="C31" s="18">
        <v>0</v>
      </c>
      <c r="D31" s="58">
        <v>834000</v>
      </c>
      <c r="E31" s="59">
        <v>10000</v>
      </c>
      <c r="F31" s="59">
        <v>6041</v>
      </c>
      <c r="G31" s="59">
        <v>0</v>
      </c>
      <c r="H31" s="59">
        <v>26836</v>
      </c>
      <c r="I31" s="59">
        <v>32877</v>
      </c>
      <c r="J31" s="59">
        <v>0</v>
      </c>
      <c r="K31" s="59">
        <v>0</v>
      </c>
      <c r="L31" s="59">
        <v>7495</v>
      </c>
      <c r="M31" s="59">
        <v>7495</v>
      </c>
      <c r="N31" s="59">
        <v>0</v>
      </c>
      <c r="O31" s="59">
        <v>36536</v>
      </c>
      <c r="P31" s="59">
        <v>322</v>
      </c>
      <c r="Q31" s="59">
        <v>36858</v>
      </c>
      <c r="R31" s="59">
        <v>0</v>
      </c>
      <c r="S31" s="59">
        <v>0</v>
      </c>
      <c r="T31" s="59">
        <v>0</v>
      </c>
      <c r="U31" s="59">
        <v>0</v>
      </c>
      <c r="V31" s="59">
        <v>77230</v>
      </c>
      <c r="W31" s="59">
        <v>10000</v>
      </c>
      <c r="X31" s="59">
        <v>67230</v>
      </c>
      <c r="Y31" s="60">
        <v>672.3</v>
      </c>
      <c r="Z31" s="61">
        <v>10000</v>
      </c>
    </row>
    <row r="32" spans="1:26" ht="12.75">
      <c r="A32" s="68" t="s">
        <v>50</v>
      </c>
      <c r="B32" s="21">
        <f>SUM(B28:B31)</f>
        <v>38737529</v>
      </c>
      <c r="C32" s="21">
        <f>SUM(C28:C31)</f>
        <v>0</v>
      </c>
      <c r="D32" s="103">
        <f aca="true" t="shared" si="5" ref="D32:Z32">SUM(D28:D31)</f>
        <v>8175000</v>
      </c>
      <c r="E32" s="104">
        <f t="shared" si="5"/>
        <v>0</v>
      </c>
      <c r="F32" s="104">
        <f t="shared" si="5"/>
        <v>702719</v>
      </c>
      <c r="G32" s="104">
        <f t="shared" si="5"/>
        <v>1303898</v>
      </c>
      <c r="H32" s="104">
        <f t="shared" si="5"/>
        <v>389558</v>
      </c>
      <c r="I32" s="104">
        <f t="shared" si="5"/>
        <v>2396175</v>
      </c>
      <c r="J32" s="104">
        <f t="shared" si="5"/>
        <v>340928</v>
      </c>
      <c r="K32" s="104">
        <f t="shared" si="5"/>
        <v>486550</v>
      </c>
      <c r="L32" s="104">
        <f t="shared" si="5"/>
        <v>1639725</v>
      </c>
      <c r="M32" s="104">
        <f t="shared" si="5"/>
        <v>2467203</v>
      </c>
      <c r="N32" s="104">
        <f t="shared" si="5"/>
        <v>0</v>
      </c>
      <c r="O32" s="104">
        <f t="shared" si="5"/>
        <v>231682</v>
      </c>
      <c r="P32" s="104">
        <f t="shared" si="5"/>
        <v>-157712</v>
      </c>
      <c r="Q32" s="104">
        <f t="shared" si="5"/>
        <v>73970</v>
      </c>
      <c r="R32" s="104">
        <f t="shared" si="5"/>
        <v>386080</v>
      </c>
      <c r="S32" s="104">
        <f t="shared" si="5"/>
        <v>0</v>
      </c>
      <c r="T32" s="104">
        <f t="shared" si="5"/>
        <v>0</v>
      </c>
      <c r="U32" s="104">
        <f t="shared" si="5"/>
        <v>386080</v>
      </c>
      <c r="V32" s="104">
        <f t="shared" si="5"/>
        <v>5323428</v>
      </c>
      <c r="W32" s="104">
        <f t="shared" si="5"/>
        <v>0</v>
      </c>
      <c r="X32" s="104">
        <f t="shared" si="5"/>
        <v>5323428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-11237227</v>
      </c>
      <c r="C35" s="18">
        <v>0</v>
      </c>
      <c r="D35" s="58">
        <v>13555623</v>
      </c>
      <c r="E35" s="59">
        <v>17397017</v>
      </c>
      <c r="F35" s="59">
        <v>23802373</v>
      </c>
      <c r="G35" s="59">
        <v>-3224896</v>
      </c>
      <c r="H35" s="59">
        <v>-638788</v>
      </c>
      <c r="I35" s="59">
        <v>19938689</v>
      </c>
      <c r="J35" s="59">
        <v>-691391</v>
      </c>
      <c r="K35" s="59">
        <v>-599118</v>
      </c>
      <c r="L35" s="59">
        <v>778918</v>
      </c>
      <c r="M35" s="59">
        <v>-511591</v>
      </c>
      <c r="N35" s="59">
        <v>2971772</v>
      </c>
      <c r="O35" s="59">
        <v>-1306933</v>
      </c>
      <c r="P35" s="59">
        <v>6977552</v>
      </c>
      <c r="Q35" s="59">
        <v>8642391</v>
      </c>
      <c r="R35" s="59">
        <v>-1756931</v>
      </c>
      <c r="S35" s="59">
        <v>0</v>
      </c>
      <c r="T35" s="59">
        <v>0</v>
      </c>
      <c r="U35" s="59">
        <v>-1756931</v>
      </c>
      <c r="V35" s="59">
        <v>26312558</v>
      </c>
      <c r="W35" s="59">
        <v>17397017</v>
      </c>
      <c r="X35" s="59">
        <v>8915541</v>
      </c>
      <c r="Y35" s="60">
        <v>51.25</v>
      </c>
      <c r="Z35" s="61">
        <v>17397017</v>
      </c>
    </row>
    <row r="36" spans="1:26" ht="12.75">
      <c r="A36" s="57" t="s">
        <v>53</v>
      </c>
      <c r="B36" s="18">
        <v>206717707</v>
      </c>
      <c r="C36" s="18">
        <v>0</v>
      </c>
      <c r="D36" s="58">
        <v>174559023</v>
      </c>
      <c r="E36" s="59">
        <v>225004967</v>
      </c>
      <c r="F36" s="59">
        <v>793445</v>
      </c>
      <c r="G36" s="59">
        <v>1272164</v>
      </c>
      <c r="H36" s="59">
        <v>419921</v>
      </c>
      <c r="I36" s="59">
        <v>2485530</v>
      </c>
      <c r="J36" s="59">
        <v>546396</v>
      </c>
      <c r="K36" s="59">
        <v>391076</v>
      </c>
      <c r="L36" s="59">
        <v>1640269</v>
      </c>
      <c r="M36" s="59">
        <v>2577741</v>
      </c>
      <c r="N36" s="59">
        <v>0</v>
      </c>
      <c r="O36" s="59">
        <v>2773978</v>
      </c>
      <c r="P36" s="59">
        <v>-157712</v>
      </c>
      <c r="Q36" s="59">
        <v>2616266</v>
      </c>
      <c r="R36" s="59">
        <v>386080</v>
      </c>
      <c r="S36" s="59">
        <v>0</v>
      </c>
      <c r="T36" s="59">
        <v>0</v>
      </c>
      <c r="U36" s="59">
        <v>386080</v>
      </c>
      <c r="V36" s="59">
        <v>8065617</v>
      </c>
      <c r="W36" s="59">
        <v>225004967</v>
      </c>
      <c r="X36" s="59">
        <v>-216939350</v>
      </c>
      <c r="Y36" s="60">
        <v>-96.42</v>
      </c>
      <c r="Z36" s="61">
        <v>225004967</v>
      </c>
    </row>
    <row r="37" spans="1:26" ht="12.75">
      <c r="A37" s="57" t="s">
        <v>54</v>
      </c>
      <c r="B37" s="18">
        <v>-2733154</v>
      </c>
      <c r="C37" s="18">
        <v>0</v>
      </c>
      <c r="D37" s="58">
        <v>13198665</v>
      </c>
      <c r="E37" s="59">
        <v>22218283</v>
      </c>
      <c r="F37" s="59">
        <v>-2694729</v>
      </c>
      <c r="G37" s="59">
        <v>3668371</v>
      </c>
      <c r="H37" s="59">
        <v>2375273</v>
      </c>
      <c r="I37" s="59">
        <v>3348915</v>
      </c>
      <c r="J37" s="59">
        <v>3083294</v>
      </c>
      <c r="K37" s="59">
        <v>2102433</v>
      </c>
      <c r="L37" s="59">
        <v>722074</v>
      </c>
      <c r="M37" s="59">
        <v>5907801</v>
      </c>
      <c r="N37" s="59">
        <v>3419507</v>
      </c>
      <c r="O37" s="59">
        <v>3926259</v>
      </c>
      <c r="P37" s="59">
        <v>5696958</v>
      </c>
      <c r="Q37" s="59">
        <v>13042724</v>
      </c>
      <c r="R37" s="59">
        <v>1424058</v>
      </c>
      <c r="S37" s="59">
        <v>0</v>
      </c>
      <c r="T37" s="59">
        <v>0</v>
      </c>
      <c r="U37" s="59">
        <v>1424058</v>
      </c>
      <c r="V37" s="59">
        <v>23723498</v>
      </c>
      <c r="W37" s="59">
        <v>22218283</v>
      </c>
      <c r="X37" s="59">
        <v>1505215</v>
      </c>
      <c r="Y37" s="60">
        <v>6.77</v>
      </c>
      <c r="Z37" s="61">
        <v>22218283</v>
      </c>
    </row>
    <row r="38" spans="1:26" ht="12.75">
      <c r="A38" s="57" t="s">
        <v>55</v>
      </c>
      <c r="B38" s="18">
        <v>37760471</v>
      </c>
      <c r="C38" s="18">
        <v>0</v>
      </c>
      <c r="D38" s="58">
        <v>31789003</v>
      </c>
      <c r="E38" s="59">
        <v>29064321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29064321</v>
      </c>
      <c r="X38" s="59">
        <v>-29064321</v>
      </c>
      <c r="Y38" s="60">
        <v>-100</v>
      </c>
      <c r="Z38" s="61">
        <v>29064321</v>
      </c>
    </row>
    <row r="39" spans="1:26" ht="12.75">
      <c r="A39" s="57" t="s">
        <v>56</v>
      </c>
      <c r="B39" s="18">
        <v>179584906</v>
      </c>
      <c r="C39" s="18">
        <v>0</v>
      </c>
      <c r="D39" s="58">
        <v>143126978</v>
      </c>
      <c r="E39" s="59">
        <v>190900032</v>
      </c>
      <c r="F39" s="59">
        <v>0</v>
      </c>
      <c r="G39" s="59">
        <v>0</v>
      </c>
      <c r="H39" s="59">
        <v>1370</v>
      </c>
      <c r="I39" s="59">
        <v>1370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1370</v>
      </c>
      <c r="W39" s="59">
        <v>190900032</v>
      </c>
      <c r="X39" s="59">
        <v>-190898662</v>
      </c>
      <c r="Y39" s="60">
        <v>-100</v>
      </c>
      <c r="Z39" s="61">
        <v>190900032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-59454803</v>
      </c>
      <c r="C42" s="18">
        <v>0</v>
      </c>
      <c r="D42" s="58">
        <v>-60732327</v>
      </c>
      <c r="E42" s="59">
        <v>-56698465</v>
      </c>
      <c r="F42" s="59">
        <v>-4679032</v>
      </c>
      <c r="G42" s="59">
        <v>-4677669</v>
      </c>
      <c r="H42" s="59">
        <v>-4607260</v>
      </c>
      <c r="I42" s="59">
        <v>-13963961</v>
      </c>
      <c r="J42" s="59">
        <v>-5680186</v>
      </c>
      <c r="K42" s="59">
        <v>-4502968</v>
      </c>
      <c r="L42" s="59">
        <v>-4106135</v>
      </c>
      <c r="M42" s="59">
        <v>-14289289</v>
      </c>
      <c r="N42" s="59">
        <v>-2675527</v>
      </c>
      <c r="O42" s="59">
        <v>-4533456</v>
      </c>
      <c r="P42" s="59">
        <v>-3260902</v>
      </c>
      <c r="Q42" s="59">
        <v>-10469885</v>
      </c>
      <c r="R42" s="59">
        <v>-4642154</v>
      </c>
      <c r="S42" s="59">
        <v>0</v>
      </c>
      <c r="T42" s="59">
        <v>0</v>
      </c>
      <c r="U42" s="59">
        <v>-4642154</v>
      </c>
      <c r="V42" s="59">
        <v>-43365289</v>
      </c>
      <c r="W42" s="59">
        <v>-56698465</v>
      </c>
      <c r="X42" s="59">
        <v>13333176</v>
      </c>
      <c r="Y42" s="60">
        <v>-23.52</v>
      </c>
      <c r="Z42" s="61">
        <v>-56698465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1415545</v>
      </c>
      <c r="C44" s="18">
        <v>0</v>
      </c>
      <c r="D44" s="58">
        <v>48115</v>
      </c>
      <c r="E44" s="59">
        <v>353297</v>
      </c>
      <c r="F44" s="59">
        <v>-134158</v>
      </c>
      <c r="G44" s="59">
        <v>16724</v>
      </c>
      <c r="H44" s="59">
        <v>-4243</v>
      </c>
      <c r="I44" s="59">
        <v>-121677</v>
      </c>
      <c r="J44" s="59">
        <v>-902</v>
      </c>
      <c r="K44" s="59">
        <v>4950</v>
      </c>
      <c r="L44" s="59">
        <v>-6037</v>
      </c>
      <c r="M44" s="59">
        <v>-1989</v>
      </c>
      <c r="N44" s="59">
        <v>537</v>
      </c>
      <c r="O44" s="59">
        <v>1161</v>
      </c>
      <c r="P44" s="59">
        <v>0</v>
      </c>
      <c r="Q44" s="59">
        <v>1698</v>
      </c>
      <c r="R44" s="59">
        <v>0</v>
      </c>
      <c r="S44" s="59">
        <v>0</v>
      </c>
      <c r="T44" s="59">
        <v>0</v>
      </c>
      <c r="U44" s="59">
        <v>0</v>
      </c>
      <c r="V44" s="59">
        <v>-121968</v>
      </c>
      <c r="W44" s="59">
        <v>401412</v>
      </c>
      <c r="X44" s="59">
        <v>-523380</v>
      </c>
      <c r="Y44" s="60">
        <v>-130.38</v>
      </c>
      <c r="Z44" s="61">
        <v>353297</v>
      </c>
    </row>
    <row r="45" spans="1:26" ht="12.75">
      <c r="A45" s="68" t="s">
        <v>61</v>
      </c>
      <c r="B45" s="21">
        <v>-54951296</v>
      </c>
      <c r="C45" s="21">
        <v>0</v>
      </c>
      <c r="D45" s="103">
        <v>-60684212</v>
      </c>
      <c r="E45" s="104">
        <v>-53315005</v>
      </c>
      <c r="F45" s="104">
        <v>-5211268</v>
      </c>
      <c r="G45" s="104">
        <f>+F45+G42+G43+G44+G83</f>
        <v>-10067946</v>
      </c>
      <c r="H45" s="104">
        <f>+G45+H42+H43+H44+H83</f>
        <v>-14136807</v>
      </c>
      <c r="I45" s="104">
        <f>+H45</f>
        <v>-14136807</v>
      </c>
      <c r="J45" s="104">
        <f>+H45+J42+J43+J44+J83</f>
        <v>-20086435</v>
      </c>
      <c r="K45" s="104">
        <f>+J45+K42+K43+K44+K83</f>
        <v>-24584453</v>
      </c>
      <c r="L45" s="104">
        <f>+K45+L42+L43+L44+L83</f>
        <v>-28696625</v>
      </c>
      <c r="M45" s="104">
        <f>+L45</f>
        <v>-28696625</v>
      </c>
      <c r="N45" s="104">
        <f>+L45+N42+N43+N44+N83</f>
        <v>-31371615</v>
      </c>
      <c r="O45" s="104">
        <f>+N45+O42+O43+O44+O83</f>
        <v>-35903910</v>
      </c>
      <c r="P45" s="104">
        <f>+O45+P42+P43+P44+P83</f>
        <v>-39164812</v>
      </c>
      <c r="Q45" s="104">
        <f>+P45</f>
        <v>-39164812</v>
      </c>
      <c r="R45" s="104">
        <f>+P45+R42+R43+R44+R83</f>
        <v>-43806966</v>
      </c>
      <c r="S45" s="104">
        <f>+R45+S42+S43+S44+S83</f>
        <v>-43806966</v>
      </c>
      <c r="T45" s="104">
        <f>+S45+T42+T43+T44+T83</f>
        <v>-43806966</v>
      </c>
      <c r="U45" s="104">
        <f>+T45</f>
        <v>-43806966</v>
      </c>
      <c r="V45" s="104">
        <f>+U45</f>
        <v>-43806966</v>
      </c>
      <c r="W45" s="104">
        <f>+W83+W42+W43+W44</f>
        <v>-56044539</v>
      </c>
      <c r="X45" s="104">
        <f>+V45-W45</f>
        <v>12237573</v>
      </c>
      <c r="Y45" s="105">
        <f>+IF(W45&lt;&gt;0,+(X45/W45)*100,0)</f>
        <v>-21.83544234345473</v>
      </c>
      <c r="Z45" s="106">
        <v>-53315005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3.6752766292247685</v>
      </c>
      <c r="L59" s="10">
        <f t="shared" si="7"/>
        <v>1.7603977133149855</v>
      </c>
      <c r="M59" s="10">
        <f t="shared" si="7"/>
        <v>1.7775458117686924</v>
      </c>
      <c r="N59" s="10">
        <f t="shared" si="7"/>
        <v>0</v>
      </c>
      <c r="O59" s="10">
        <f t="shared" si="7"/>
        <v>2.5251056053820844</v>
      </c>
      <c r="P59" s="10">
        <f t="shared" si="7"/>
        <v>0</v>
      </c>
      <c r="Q59" s="10">
        <f t="shared" si="7"/>
        <v>0.8395840088058916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-0.11138994585622487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2.2775415218213544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7249947</v>
      </c>
      <c r="C68" s="18">
        <v>0</v>
      </c>
      <c r="D68" s="19">
        <v>10187479</v>
      </c>
      <c r="E68" s="20">
        <v>10187479</v>
      </c>
      <c r="F68" s="20">
        <v>21034534</v>
      </c>
      <c r="G68" s="20">
        <v>-1858959</v>
      </c>
      <c r="H68" s="20">
        <v>-254760</v>
      </c>
      <c r="I68" s="20">
        <v>18920815</v>
      </c>
      <c r="J68" s="20">
        <v>-252787</v>
      </c>
      <c r="K68" s="20">
        <v>-238948</v>
      </c>
      <c r="L68" s="20">
        <v>-240173</v>
      </c>
      <c r="M68" s="20">
        <v>-731908</v>
      </c>
      <c r="N68" s="20">
        <v>-248637</v>
      </c>
      <c r="O68" s="20">
        <v>-244069</v>
      </c>
      <c r="P68" s="20">
        <v>-241348</v>
      </c>
      <c r="Q68" s="20">
        <v>-734054</v>
      </c>
      <c r="R68" s="20">
        <v>-242348</v>
      </c>
      <c r="S68" s="20">
        <v>0</v>
      </c>
      <c r="T68" s="20">
        <v>0</v>
      </c>
      <c r="U68" s="20">
        <v>-242348</v>
      </c>
      <c r="V68" s="20">
        <v>17212505</v>
      </c>
      <c r="W68" s="20">
        <v>10187479</v>
      </c>
      <c r="X68" s="20">
        <v>0</v>
      </c>
      <c r="Y68" s="19">
        <v>0</v>
      </c>
      <c r="Z68" s="22">
        <v>10187479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12911134</v>
      </c>
      <c r="C70" s="18">
        <v>0</v>
      </c>
      <c r="D70" s="19">
        <v>14217764</v>
      </c>
      <c r="E70" s="20">
        <v>14379819</v>
      </c>
      <c r="F70" s="20">
        <v>1723578</v>
      </c>
      <c r="G70" s="20">
        <v>338236</v>
      </c>
      <c r="H70" s="20">
        <v>1012211</v>
      </c>
      <c r="I70" s="20">
        <v>3074025</v>
      </c>
      <c r="J70" s="20">
        <v>1336609</v>
      </c>
      <c r="K70" s="20">
        <v>928807</v>
      </c>
      <c r="L70" s="20">
        <v>718429</v>
      </c>
      <c r="M70" s="20">
        <v>2983845</v>
      </c>
      <c r="N70" s="20">
        <v>539297</v>
      </c>
      <c r="O70" s="20">
        <v>421839</v>
      </c>
      <c r="P70" s="20">
        <v>461877</v>
      </c>
      <c r="Q70" s="20">
        <v>1423013</v>
      </c>
      <c r="R70" s="20">
        <v>407331</v>
      </c>
      <c r="S70" s="20">
        <v>0</v>
      </c>
      <c r="T70" s="20">
        <v>0</v>
      </c>
      <c r="U70" s="20">
        <v>407331</v>
      </c>
      <c r="V70" s="20">
        <v>7888214</v>
      </c>
      <c r="W70" s="20">
        <v>14379819</v>
      </c>
      <c r="X70" s="20">
        <v>0</v>
      </c>
      <c r="Y70" s="19">
        <v>0</v>
      </c>
      <c r="Z70" s="22">
        <v>14379819</v>
      </c>
    </row>
    <row r="71" spans="1:26" ht="12.75" hidden="1">
      <c r="A71" s="38" t="s">
        <v>67</v>
      </c>
      <c r="B71" s="18">
        <v>2078688</v>
      </c>
      <c r="C71" s="18">
        <v>0</v>
      </c>
      <c r="D71" s="19">
        <v>5871421</v>
      </c>
      <c r="E71" s="20">
        <v>4906161</v>
      </c>
      <c r="F71" s="20">
        <v>597273</v>
      </c>
      <c r="G71" s="20">
        <v>-11172</v>
      </c>
      <c r="H71" s="20">
        <v>432691</v>
      </c>
      <c r="I71" s="20">
        <v>1018792</v>
      </c>
      <c r="J71" s="20">
        <v>494898</v>
      </c>
      <c r="K71" s="20">
        <v>466749</v>
      </c>
      <c r="L71" s="20">
        <v>421587</v>
      </c>
      <c r="M71" s="20">
        <v>1383234</v>
      </c>
      <c r="N71" s="20">
        <v>523936</v>
      </c>
      <c r="O71" s="20">
        <v>447206</v>
      </c>
      <c r="P71" s="20">
        <v>490530</v>
      </c>
      <c r="Q71" s="20">
        <v>1461672</v>
      </c>
      <c r="R71" s="20">
        <v>487715</v>
      </c>
      <c r="S71" s="20">
        <v>0</v>
      </c>
      <c r="T71" s="20">
        <v>0</v>
      </c>
      <c r="U71" s="20">
        <v>487715</v>
      </c>
      <c r="V71" s="20">
        <v>4351413</v>
      </c>
      <c r="W71" s="20">
        <v>4906161</v>
      </c>
      <c r="X71" s="20">
        <v>0</v>
      </c>
      <c r="Y71" s="19">
        <v>0</v>
      </c>
      <c r="Z71" s="22">
        <v>4906161</v>
      </c>
    </row>
    <row r="72" spans="1:26" ht="12.75" hidden="1">
      <c r="A72" s="38" t="s">
        <v>68</v>
      </c>
      <c r="B72" s="18">
        <v>2776230</v>
      </c>
      <c r="C72" s="18">
        <v>0</v>
      </c>
      <c r="D72" s="19">
        <v>4574193</v>
      </c>
      <c r="E72" s="20">
        <v>3342848</v>
      </c>
      <c r="F72" s="20">
        <v>607120</v>
      </c>
      <c r="G72" s="20">
        <v>37895</v>
      </c>
      <c r="H72" s="20">
        <v>375415</v>
      </c>
      <c r="I72" s="20">
        <v>1020430</v>
      </c>
      <c r="J72" s="20">
        <v>377191</v>
      </c>
      <c r="K72" s="20">
        <v>377200</v>
      </c>
      <c r="L72" s="20">
        <v>406911</v>
      </c>
      <c r="M72" s="20">
        <v>1161302</v>
      </c>
      <c r="N72" s="20">
        <v>394044</v>
      </c>
      <c r="O72" s="20">
        <v>383884</v>
      </c>
      <c r="P72" s="20">
        <v>336469</v>
      </c>
      <c r="Q72" s="20">
        <v>1114397</v>
      </c>
      <c r="R72" s="20">
        <v>368930</v>
      </c>
      <c r="S72" s="20">
        <v>0</v>
      </c>
      <c r="T72" s="20">
        <v>0</v>
      </c>
      <c r="U72" s="20">
        <v>368930</v>
      </c>
      <c r="V72" s="20">
        <v>3665059</v>
      </c>
      <c r="W72" s="20">
        <v>3342848</v>
      </c>
      <c r="X72" s="20">
        <v>0</v>
      </c>
      <c r="Y72" s="19">
        <v>0</v>
      </c>
      <c r="Z72" s="22">
        <v>3342848</v>
      </c>
    </row>
    <row r="73" spans="1:26" ht="12.75" hidden="1">
      <c r="A73" s="38" t="s">
        <v>69</v>
      </c>
      <c r="B73" s="18">
        <v>2063426</v>
      </c>
      <c r="C73" s="18">
        <v>0</v>
      </c>
      <c r="D73" s="19">
        <v>3919341</v>
      </c>
      <c r="E73" s="20">
        <v>3919341</v>
      </c>
      <c r="F73" s="20">
        <v>353893</v>
      </c>
      <c r="G73" s="20">
        <v>-152061</v>
      </c>
      <c r="H73" s="20">
        <v>153481</v>
      </c>
      <c r="I73" s="20">
        <v>355313</v>
      </c>
      <c r="J73" s="20">
        <v>151057</v>
      </c>
      <c r="K73" s="20">
        <v>153581</v>
      </c>
      <c r="L73" s="20">
        <v>159961</v>
      </c>
      <c r="M73" s="20">
        <v>464599</v>
      </c>
      <c r="N73" s="20">
        <v>304437</v>
      </c>
      <c r="O73" s="20">
        <v>153836</v>
      </c>
      <c r="P73" s="20">
        <v>148391</v>
      </c>
      <c r="Q73" s="20">
        <v>606664</v>
      </c>
      <c r="R73" s="20">
        <v>160759</v>
      </c>
      <c r="S73" s="20">
        <v>0</v>
      </c>
      <c r="T73" s="20">
        <v>0</v>
      </c>
      <c r="U73" s="20">
        <v>160759</v>
      </c>
      <c r="V73" s="20">
        <v>1587335</v>
      </c>
      <c r="W73" s="20">
        <v>3919341</v>
      </c>
      <c r="X73" s="20">
        <v>0</v>
      </c>
      <c r="Y73" s="19">
        <v>0</v>
      </c>
      <c r="Z73" s="22">
        <v>3919341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5538955</v>
      </c>
      <c r="C75" s="27">
        <v>0</v>
      </c>
      <c r="D75" s="28">
        <v>5124599</v>
      </c>
      <c r="E75" s="29">
        <v>5124599</v>
      </c>
      <c r="F75" s="29">
        <v>388091</v>
      </c>
      <c r="G75" s="29">
        <v>-844</v>
      </c>
      <c r="H75" s="29">
        <v>36702</v>
      </c>
      <c r="I75" s="29">
        <v>423949</v>
      </c>
      <c r="J75" s="29">
        <v>128218</v>
      </c>
      <c r="K75" s="29">
        <v>126886</v>
      </c>
      <c r="L75" s="29">
        <v>124869</v>
      </c>
      <c r="M75" s="29">
        <v>379973</v>
      </c>
      <c r="N75" s="29">
        <v>526058</v>
      </c>
      <c r="O75" s="29">
        <v>517445</v>
      </c>
      <c r="P75" s="29">
        <v>513822</v>
      </c>
      <c r="Q75" s="29">
        <v>1557325</v>
      </c>
      <c r="R75" s="29">
        <v>470758</v>
      </c>
      <c r="S75" s="29">
        <v>0</v>
      </c>
      <c r="T75" s="29">
        <v>0</v>
      </c>
      <c r="U75" s="29">
        <v>470758</v>
      </c>
      <c r="V75" s="29">
        <v>2832005</v>
      </c>
      <c r="W75" s="29">
        <v>5124599</v>
      </c>
      <c r="X75" s="29">
        <v>0</v>
      </c>
      <c r="Y75" s="28">
        <v>0</v>
      </c>
      <c r="Z75" s="30">
        <v>5124599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-8782</v>
      </c>
      <c r="L77" s="20">
        <v>-4228</v>
      </c>
      <c r="M77" s="20">
        <v>-13010</v>
      </c>
      <c r="N77" s="20">
        <v>0</v>
      </c>
      <c r="O77" s="20">
        <v>-6163</v>
      </c>
      <c r="P77" s="20">
        <v>0</v>
      </c>
      <c r="Q77" s="20">
        <v>-6163</v>
      </c>
      <c r="R77" s="20">
        <v>0</v>
      </c>
      <c r="S77" s="20">
        <v>0</v>
      </c>
      <c r="T77" s="20">
        <v>0</v>
      </c>
      <c r="U77" s="20">
        <v>0</v>
      </c>
      <c r="V77" s="20">
        <v>-19173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3087962</v>
      </c>
      <c r="C83" s="18"/>
      <c r="D83" s="19"/>
      <c r="E83" s="20">
        <v>3030163</v>
      </c>
      <c r="F83" s="20">
        <v>-398078</v>
      </c>
      <c r="G83" s="20">
        <v>-195733</v>
      </c>
      <c r="H83" s="20">
        <v>542642</v>
      </c>
      <c r="I83" s="20">
        <v>-398078</v>
      </c>
      <c r="J83" s="20">
        <v>-268540</v>
      </c>
      <c r="K83" s="20"/>
      <c r="L83" s="20"/>
      <c r="M83" s="20">
        <v>-268540</v>
      </c>
      <c r="N83" s="20"/>
      <c r="O83" s="20"/>
      <c r="P83" s="20"/>
      <c r="Q83" s="20"/>
      <c r="R83" s="20"/>
      <c r="S83" s="20"/>
      <c r="T83" s="20"/>
      <c r="U83" s="20"/>
      <c r="V83" s="20">
        <v>-398078</v>
      </c>
      <c r="W83" s="20">
        <v>252514</v>
      </c>
      <c r="X83" s="20"/>
      <c r="Y83" s="19"/>
      <c r="Z83" s="22">
        <v>3030163</v>
      </c>
    </row>
    <row r="84" spans="1:26" ht="12.75" hidden="1">
      <c r="A84" s="39" t="s">
        <v>70</v>
      </c>
      <c r="B84" s="27">
        <v>126152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47470760</v>
      </c>
      <c r="C5" s="18">
        <v>0</v>
      </c>
      <c r="D5" s="58">
        <v>48299939</v>
      </c>
      <c r="E5" s="59">
        <v>43233960</v>
      </c>
      <c r="F5" s="59">
        <v>49988255</v>
      </c>
      <c r="G5" s="59">
        <v>-348834</v>
      </c>
      <c r="H5" s="59">
        <v>-63776</v>
      </c>
      <c r="I5" s="59">
        <v>49575645</v>
      </c>
      <c r="J5" s="59">
        <v>-6854</v>
      </c>
      <c r="K5" s="59">
        <v>-55806</v>
      </c>
      <c r="L5" s="59">
        <v>-4122</v>
      </c>
      <c r="M5" s="59">
        <v>-66782</v>
      </c>
      <c r="N5" s="59">
        <v>-480</v>
      </c>
      <c r="O5" s="59">
        <v>66263</v>
      </c>
      <c r="P5" s="59">
        <v>4089</v>
      </c>
      <c r="Q5" s="59">
        <v>69872</v>
      </c>
      <c r="R5" s="59">
        <v>-12546</v>
      </c>
      <c r="S5" s="59">
        <v>1732329</v>
      </c>
      <c r="T5" s="59">
        <v>23479</v>
      </c>
      <c r="U5" s="59">
        <v>1743262</v>
      </c>
      <c r="V5" s="59">
        <v>51321997</v>
      </c>
      <c r="W5" s="59">
        <v>43233960</v>
      </c>
      <c r="X5" s="59">
        <v>8088037</v>
      </c>
      <c r="Y5" s="60">
        <v>18.71</v>
      </c>
      <c r="Z5" s="61">
        <v>43233960</v>
      </c>
    </row>
    <row r="6" spans="1:26" ht="12.75">
      <c r="A6" s="57" t="s">
        <v>32</v>
      </c>
      <c r="B6" s="18">
        <v>133180217</v>
      </c>
      <c r="C6" s="18">
        <v>0</v>
      </c>
      <c r="D6" s="58">
        <v>156784850</v>
      </c>
      <c r="E6" s="59">
        <v>156804850</v>
      </c>
      <c r="F6" s="59">
        <v>14647464</v>
      </c>
      <c r="G6" s="59">
        <v>12076187</v>
      </c>
      <c r="H6" s="59">
        <v>11796728</v>
      </c>
      <c r="I6" s="59">
        <v>38520379</v>
      </c>
      <c r="J6" s="59">
        <v>11783421</v>
      </c>
      <c r="K6" s="59">
        <v>12018864</v>
      </c>
      <c r="L6" s="59">
        <v>11414876</v>
      </c>
      <c r="M6" s="59">
        <v>35217161</v>
      </c>
      <c r="N6" s="59">
        <v>12057067</v>
      </c>
      <c r="O6" s="59">
        <v>11836897</v>
      </c>
      <c r="P6" s="59">
        <v>12553147</v>
      </c>
      <c r="Q6" s="59">
        <v>36447111</v>
      </c>
      <c r="R6" s="59">
        <v>9969326</v>
      </c>
      <c r="S6" s="59">
        <v>12155018</v>
      </c>
      <c r="T6" s="59">
        <v>11494216</v>
      </c>
      <c r="U6" s="59">
        <v>33618560</v>
      </c>
      <c r="V6" s="59">
        <v>143803211</v>
      </c>
      <c r="W6" s="59">
        <v>156804850</v>
      </c>
      <c r="X6" s="59">
        <v>-13001639</v>
      </c>
      <c r="Y6" s="60">
        <v>-8.29</v>
      </c>
      <c r="Z6" s="61">
        <v>156804850</v>
      </c>
    </row>
    <row r="7" spans="1:26" ht="12.75">
      <c r="A7" s="57" t="s">
        <v>33</v>
      </c>
      <c r="B7" s="18">
        <v>1765200</v>
      </c>
      <c r="C7" s="18">
        <v>0</v>
      </c>
      <c r="D7" s="58">
        <v>1315409</v>
      </c>
      <c r="E7" s="59">
        <v>1315409</v>
      </c>
      <c r="F7" s="59">
        <v>107753</v>
      </c>
      <c r="G7" s="59">
        <v>185720</v>
      </c>
      <c r="H7" s="59">
        <v>196542</v>
      </c>
      <c r="I7" s="59">
        <v>490015</v>
      </c>
      <c r="J7" s="59">
        <v>50989</v>
      </c>
      <c r="K7" s="59">
        <v>304445</v>
      </c>
      <c r="L7" s="59">
        <v>-729140</v>
      </c>
      <c r="M7" s="59">
        <v>-373706</v>
      </c>
      <c r="N7" s="59">
        <v>201252</v>
      </c>
      <c r="O7" s="59">
        <v>202562</v>
      </c>
      <c r="P7" s="59">
        <v>96838</v>
      </c>
      <c r="Q7" s="59">
        <v>500652</v>
      </c>
      <c r="R7" s="59">
        <v>291097</v>
      </c>
      <c r="S7" s="59">
        <v>141549</v>
      </c>
      <c r="T7" s="59">
        <v>121155</v>
      </c>
      <c r="U7" s="59">
        <v>553801</v>
      </c>
      <c r="V7" s="59">
        <v>1170762</v>
      </c>
      <c r="W7" s="59">
        <v>1315409</v>
      </c>
      <c r="X7" s="59">
        <v>-144647</v>
      </c>
      <c r="Y7" s="60">
        <v>-11</v>
      </c>
      <c r="Z7" s="61">
        <v>1315409</v>
      </c>
    </row>
    <row r="8" spans="1:26" ht="12.75">
      <c r="A8" s="57" t="s">
        <v>34</v>
      </c>
      <c r="B8" s="18">
        <v>47927000</v>
      </c>
      <c r="C8" s="18">
        <v>0</v>
      </c>
      <c r="D8" s="58">
        <v>60008347</v>
      </c>
      <c r="E8" s="59">
        <v>59538608</v>
      </c>
      <c r="F8" s="59">
        <v>19929000</v>
      </c>
      <c r="G8" s="59">
        <v>2945000</v>
      </c>
      <c r="H8" s="59">
        <v>-37</v>
      </c>
      <c r="I8" s="59">
        <v>22873963</v>
      </c>
      <c r="J8" s="59">
        <v>1103878</v>
      </c>
      <c r="K8" s="59">
        <v>477000</v>
      </c>
      <c r="L8" s="59">
        <v>16536713</v>
      </c>
      <c r="M8" s="59">
        <v>18117591</v>
      </c>
      <c r="N8" s="59">
        <v>0</v>
      </c>
      <c r="O8" s="59">
        <v>316000</v>
      </c>
      <c r="P8" s="59">
        <v>11958000</v>
      </c>
      <c r="Q8" s="59">
        <v>12274000</v>
      </c>
      <c r="R8" s="59">
        <v>0</v>
      </c>
      <c r="S8" s="59">
        <v>0</v>
      </c>
      <c r="T8" s="59">
        <v>0</v>
      </c>
      <c r="U8" s="59">
        <v>0</v>
      </c>
      <c r="V8" s="59">
        <v>53265554</v>
      </c>
      <c r="W8" s="59">
        <v>59538608</v>
      </c>
      <c r="X8" s="59">
        <v>-6273054</v>
      </c>
      <c r="Y8" s="60">
        <v>-10.54</v>
      </c>
      <c r="Z8" s="61">
        <v>59538608</v>
      </c>
    </row>
    <row r="9" spans="1:26" ht="12.75">
      <c r="A9" s="57" t="s">
        <v>35</v>
      </c>
      <c r="B9" s="18">
        <v>16315093</v>
      </c>
      <c r="C9" s="18">
        <v>0</v>
      </c>
      <c r="D9" s="58">
        <v>13904655</v>
      </c>
      <c r="E9" s="59">
        <v>13812378</v>
      </c>
      <c r="F9" s="59">
        <v>1887783</v>
      </c>
      <c r="G9" s="59">
        <v>1542626</v>
      </c>
      <c r="H9" s="59">
        <v>1517540</v>
      </c>
      <c r="I9" s="59">
        <v>4947949</v>
      </c>
      <c r="J9" s="59">
        <v>1684771</v>
      </c>
      <c r="K9" s="59">
        <v>1570256</v>
      </c>
      <c r="L9" s="59">
        <v>1464092</v>
      </c>
      <c r="M9" s="59">
        <v>4719119</v>
      </c>
      <c r="N9" s="59">
        <v>1541585</v>
      </c>
      <c r="O9" s="59">
        <v>1496929</v>
      </c>
      <c r="P9" s="59">
        <v>1629652</v>
      </c>
      <c r="Q9" s="59">
        <v>4668166</v>
      </c>
      <c r="R9" s="59">
        <v>1238017</v>
      </c>
      <c r="S9" s="59">
        <v>1206576</v>
      </c>
      <c r="T9" s="59">
        <v>1502421</v>
      </c>
      <c r="U9" s="59">
        <v>3947014</v>
      </c>
      <c r="V9" s="59">
        <v>18282248</v>
      </c>
      <c r="W9" s="59">
        <v>13812378</v>
      </c>
      <c r="X9" s="59">
        <v>4469870</v>
      </c>
      <c r="Y9" s="60">
        <v>32.36</v>
      </c>
      <c r="Z9" s="61">
        <v>13812378</v>
      </c>
    </row>
    <row r="10" spans="1:26" ht="20.25">
      <c r="A10" s="62" t="s">
        <v>113</v>
      </c>
      <c r="B10" s="63">
        <f>SUM(B5:B9)</f>
        <v>246658270</v>
      </c>
      <c r="C10" s="63">
        <f>SUM(C5:C9)</f>
        <v>0</v>
      </c>
      <c r="D10" s="64">
        <f aca="true" t="shared" si="0" ref="D10:Z10">SUM(D5:D9)</f>
        <v>280313200</v>
      </c>
      <c r="E10" s="65">
        <f t="shared" si="0"/>
        <v>274705205</v>
      </c>
      <c r="F10" s="65">
        <f t="shared" si="0"/>
        <v>86560255</v>
      </c>
      <c r="G10" s="65">
        <f t="shared" si="0"/>
        <v>16400699</v>
      </c>
      <c r="H10" s="65">
        <f t="shared" si="0"/>
        <v>13446997</v>
      </c>
      <c r="I10" s="65">
        <f t="shared" si="0"/>
        <v>116407951</v>
      </c>
      <c r="J10" s="65">
        <f t="shared" si="0"/>
        <v>14616205</v>
      </c>
      <c r="K10" s="65">
        <f t="shared" si="0"/>
        <v>14314759</v>
      </c>
      <c r="L10" s="65">
        <f t="shared" si="0"/>
        <v>28682419</v>
      </c>
      <c r="M10" s="65">
        <f t="shared" si="0"/>
        <v>57613383</v>
      </c>
      <c r="N10" s="65">
        <f t="shared" si="0"/>
        <v>13799424</v>
      </c>
      <c r="O10" s="65">
        <f t="shared" si="0"/>
        <v>13918651</v>
      </c>
      <c r="P10" s="65">
        <f t="shared" si="0"/>
        <v>26241726</v>
      </c>
      <c r="Q10" s="65">
        <f t="shared" si="0"/>
        <v>53959801</v>
      </c>
      <c r="R10" s="65">
        <f t="shared" si="0"/>
        <v>11485894</v>
      </c>
      <c r="S10" s="65">
        <f t="shared" si="0"/>
        <v>15235472</v>
      </c>
      <c r="T10" s="65">
        <f t="shared" si="0"/>
        <v>13141271</v>
      </c>
      <c r="U10" s="65">
        <f t="shared" si="0"/>
        <v>39862637</v>
      </c>
      <c r="V10" s="65">
        <f t="shared" si="0"/>
        <v>267843772</v>
      </c>
      <c r="W10" s="65">
        <f t="shared" si="0"/>
        <v>274705205</v>
      </c>
      <c r="X10" s="65">
        <f t="shared" si="0"/>
        <v>-6861433</v>
      </c>
      <c r="Y10" s="66">
        <f>+IF(W10&lt;&gt;0,(X10/W10)*100,0)</f>
        <v>-2.4977440816965952</v>
      </c>
      <c r="Z10" s="67">
        <f t="shared" si="0"/>
        <v>274705205</v>
      </c>
    </row>
    <row r="11" spans="1:26" ht="12.75">
      <c r="A11" s="57" t="s">
        <v>36</v>
      </c>
      <c r="B11" s="18">
        <v>82624334</v>
      </c>
      <c r="C11" s="18">
        <v>0</v>
      </c>
      <c r="D11" s="58">
        <v>95623016</v>
      </c>
      <c r="E11" s="59">
        <v>95773186</v>
      </c>
      <c r="F11" s="59">
        <v>7687711</v>
      </c>
      <c r="G11" s="59">
        <v>7697422</v>
      </c>
      <c r="H11" s="59">
        <v>7943249</v>
      </c>
      <c r="I11" s="59">
        <v>23328382</v>
      </c>
      <c r="J11" s="59">
        <v>7538489</v>
      </c>
      <c r="K11" s="59">
        <v>7521732</v>
      </c>
      <c r="L11" s="59">
        <v>7449498</v>
      </c>
      <c r="M11" s="59">
        <v>22509719</v>
      </c>
      <c r="N11" s="59">
        <v>7992029</v>
      </c>
      <c r="O11" s="59">
        <v>7366345</v>
      </c>
      <c r="P11" s="59">
        <v>7528034</v>
      </c>
      <c r="Q11" s="59">
        <v>22886408</v>
      </c>
      <c r="R11" s="59">
        <v>7783103</v>
      </c>
      <c r="S11" s="59">
        <v>8474639</v>
      </c>
      <c r="T11" s="59">
        <v>7615513</v>
      </c>
      <c r="U11" s="59">
        <v>23873255</v>
      </c>
      <c r="V11" s="59">
        <v>92597764</v>
      </c>
      <c r="W11" s="59">
        <v>95773186</v>
      </c>
      <c r="X11" s="59">
        <v>-3175422</v>
      </c>
      <c r="Y11" s="60">
        <v>-3.32</v>
      </c>
      <c r="Z11" s="61">
        <v>95773186</v>
      </c>
    </row>
    <row r="12" spans="1:26" ht="12.75">
      <c r="A12" s="57" t="s">
        <v>37</v>
      </c>
      <c r="B12" s="18">
        <v>6334894</v>
      </c>
      <c r="C12" s="18">
        <v>0</v>
      </c>
      <c r="D12" s="58">
        <v>6398904</v>
      </c>
      <c r="E12" s="59">
        <v>6235245</v>
      </c>
      <c r="F12" s="59">
        <v>531236</v>
      </c>
      <c r="G12" s="59">
        <v>528891</v>
      </c>
      <c r="H12" s="59">
        <v>528844</v>
      </c>
      <c r="I12" s="59">
        <v>1588971</v>
      </c>
      <c r="J12" s="59">
        <v>499844</v>
      </c>
      <c r="K12" s="59">
        <v>539519</v>
      </c>
      <c r="L12" s="59">
        <v>557215</v>
      </c>
      <c r="M12" s="59">
        <v>1596578</v>
      </c>
      <c r="N12" s="59">
        <v>499619</v>
      </c>
      <c r="O12" s="59">
        <v>527310</v>
      </c>
      <c r="P12" s="59">
        <v>499619</v>
      </c>
      <c r="Q12" s="59">
        <v>1526548</v>
      </c>
      <c r="R12" s="59">
        <v>529119</v>
      </c>
      <c r="S12" s="59">
        <v>529119</v>
      </c>
      <c r="T12" s="59">
        <v>965962</v>
      </c>
      <c r="U12" s="59">
        <v>2024200</v>
      </c>
      <c r="V12" s="59">
        <v>6736297</v>
      </c>
      <c r="W12" s="59">
        <v>6235245</v>
      </c>
      <c r="X12" s="59">
        <v>501052</v>
      </c>
      <c r="Y12" s="60">
        <v>8.04</v>
      </c>
      <c r="Z12" s="61">
        <v>6235245</v>
      </c>
    </row>
    <row r="13" spans="1:26" ht="12.75">
      <c r="A13" s="57" t="s">
        <v>114</v>
      </c>
      <c r="B13" s="18">
        <v>0</v>
      </c>
      <c r="C13" s="18">
        <v>0</v>
      </c>
      <c r="D13" s="58">
        <v>39424653</v>
      </c>
      <c r="E13" s="59">
        <v>39424653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39424653</v>
      </c>
      <c r="X13" s="59">
        <v>-39424653</v>
      </c>
      <c r="Y13" s="60">
        <v>-100</v>
      </c>
      <c r="Z13" s="61">
        <v>39424653</v>
      </c>
    </row>
    <row r="14" spans="1:26" ht="12.75">
      <c r="A14" s="57" t="s">
        <v>38</v>
      </c>
      <c r="B14" s="18">
        <v>10166226</v>
      </c>
      <c r="C14" s="18">
        <v>0</v>
      </c>
      <c r="D14" s="58">
        <v>2556879</v>
      </c>
      <c r="E14" s="59">
        <v>2556879</v>
      </c>
      <c r="F14" s="59">
        <v>974868</v>
      </c>
      <c r="G14" s="59">
        <v>1183816</v>
      </c>
      <c r="H14" s="59">
        <v>1088287</v>
      </c>
      <c r="I14" s="59">
        <v>3246971</v>
      </c>
      <c r="J14" s="59">
        <v>1588</v>
      </c>
      <c r="K14" s="59">
        <v>2494220</v>
      </c>
      <c r="L14" s="59">
        <v>1291082</v>
      </c>
      <c r="M14" s="59">
        <v>3786890</v>
      </c>
      <c r="N14" s="59">
        <v>1225159</v>
      </c>
      <c r="O14" s="59">
        <v>0</v>
      </c>
      <c r="P14" s="59">
        <v>1059270</v>
      </c>
      <c r="Q14" s="59">
        <v>2284429</v>
      </c>
      <c r="R14" s="59">
        <v>0</v>
      </c>
      <c r="S14" s="59">
        <v>971361</v>
      </c>
      <c r="T14" s="59">
        <v>341701</v>
      </c>
      <c r="U14" s="59">
        <v>1313062</v>
      </c>
      <c r="V14" s="59">
        <v>10631352</v>
      </c>
      <c r="W14" s="59">
        <v>2556879</v>
      </c>
      <c r="X14" s="59">
        <v>8074473</v>
      </c>
      <c r="Y14" s="60">
        <v>315.79</v>
      </c>
      <c r="Z14" s="61">
        <v>2556879</v>
      </c>
    </row>
    <row r="15" spans="1:26" ht="12.75">
      <c r="A15" s="57" t="s">
        <v>39</v>
      </c>
      <c r="B15" s="18">
        <v>104928450</v>
      </c>
      <c r="C15" s="18">
        <v>0</v>
      </c>
      <c r="D15" s="58">
        <v>125045356</v>
      </c>
      <c r="E15" s="59">
        <v>112994996</v>
      </c>
      <c r="F15" s="59">
        <v>8350213</v>
      </c>
      <c r="G15" s="59">
        <v>16611704</v>
      </c>
      <c r="H15" s="59">
        <v>11269179</v>
      </c>
      <c r="I15" s="59">
        <v>36231096</v>
      </c>
      <c r="J15" s="59">
        <v>820637</v>
      </c>
      <c r="K15" s="59">
        <v>16395457</v>
      </c>
      <c r="L15" s="59">
        <v>6283001</v>
      </c>
      <c r="M15" s="59">
        <v>23499095</v>
      </c>
      <c r="N15" s="59">
        <v>6256534</v>
      </c>
      <c r="O15" s="59">
        <v>269576</v>
      </c>
      <c r="P15" s="59">
        <v>6746364</v>
      </c>
      <c r="Q15" s="59">
        <v>13272474</v>
      </c>
      <c r="R15" s="59">
        <v>0</v>
      </c>
      <c r="S15" s="59">
        <v>10772600</v>
      </c>
      <c r="T15" s="59">
        <v>7856601</v>
      </c>
      <c r="U15" s="59">
        <v>18629201</v>
      </c>
      <c r="V15" s="59">
        <v>91631866</v>
      </c>
      <c r="W15" s="59">
        <v>112994996</v>
      </c>
      <c r="X15" s="59">
        <v>-21363130</v>
      </c>
      <c r="Y15" s="60">
        <v>-18.91</v>
      </c>
      <c r="Z15" s="61">
        <v>112994996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39122991</v>
      </c>
      <c r="C17" s="18">
        <v>0</v>
      </c>
      <c r="D17" s="58">
        <v>79243864</v>
      </c>
      <c r="E17" s="59">
        <v>67678742</v>
      </c>
      <c r="F17" s="59">
        <v>2278734</v>
      </c>
      <c r="G17" s="59">
        <v>2283371</v>
      </c>
      <c r="H17" s="59">
        <v>2749562</v>
      </c>
      <c r="I17" s="59">
        <v>7311667</v>
      </c>
      <c r="J17" s="59">
        <v>3551162</v>
      </c>
      <c r="K17" s="59">
        <v>2294333</v>
      </c>
      <c r="L17" s="59">
        <v>4544033</v>
      </c>
      <c r="M17" s="59">
        <v>10389528</v>
      </c>
      <c r="N17" s="59">
        <v>3611074</v>
      </c>
      <c r="O17" s="59">
        <v>3502169</v>
      </c>
      <c r="P17" s="59">
        <v>1903642</v>
      </c>
      <c r="Q17" s="59">
        <v>9016885</v>
      </c>
      <c r="R17" s="59">
        <v>3691187</v>
      </c>
      <c r="S17" s="59">
        <v>4149470</v>
      </c>
      <c r="T17" s="59">
        <v>5005745</v>
      </c>
      <c r="U17" s="59">
        <v>12846402</v>
      </c>
      <c r="V17" s="59">
        <v>39564482</v>
      </c>
      <c r="W17" s="59">
        <v>67678742</v>
      </c>
      <c r="X17" s="59">
        <v>-28114260</v>
      </c>
      <c r="Y17" s="60">
        <v>-41.54</v>
      </c>
      <c r="Z17" s="61">
        <v>67678742</v>
      </c>
    </row>
    <row r="18" spans="1:26" ht="12.75">
      <c r="A18" s="68" t="s">
        <v>41</v>
      </c>
      <c r="B18" s="69">
        <f>SUM(B11:B17)</f>
        <v>243176895</v>
      </c>
      <c r="C18" s="69">
        <f>SUM(C11:C17)</f>
        <v>0</v>
      </c>
      <c r="D18" s="70">
        <f aca="true" t="shared" si="1" ref="D18:Z18">SUM(D11:D17)</f>
        <v>348292672</v>
      </c>
      <c r="E18" s="71">
        <f t="shared" si="1"/>
        <v>324663701</v>
      </c>
      <c r="F18" s="71">
        <f t="shared" si="1"/>
        <v>19822762</v>
      </c>
      <c r="G18" s="71">
        <f t="shared" si="1"/>
        <v>28305204</v>
      </c>
      <c r="H18" s="71">
        <f t="shared" si="1"/>
        <v>23579121</v>
      </c>
      <c r="I18" s="71">
        <f t="shared" si="1"/>
        <v>71707087</v>
      </c>
      <c r="J18" s="71">
        <f t="shared" si="1"/>
        <v>12411720</v>
      </c>
      <c r="K18" s="71">
        <f t="shared" si="1"/>
        <v>29245261</v>
      </c>
      <c r="L18" s="71">
        <f t="shared" si="1"/>
        <v>20124829</v>
      </c>
      <c r="M18" s="71">
        <f t="shared" si="1"/>
        <v>61781810</v>
      </c>
      <c r="N18" s="71">
        <f t="shared" si="1"/>
        <v>19584415</v>
      </c>
      <c r="O18" s="71">
        <f t="shared" si="1"/>
        <v>11665400</v>
      </c>
      <c r="P18" s="71">
        <f t="shared" si="1"/>
        <v>17736929</v>
      </c>
      <c r="Q18" s="71">
        <f t="shared" si="1"/>
        <v>48986744</v>
      </c>
      <c r="R18" s="71">
        <f t="shared" si="1"/>
        <v>12003409</v>
      </c>
      <c r="S18" s="71">
        <f t="shared" si="1"/>
        <v>24897189</v>
      </c>
      <c r="T18" s="71">
        <f t="shared" si="1"/>
        <v>21785522</v>
      </c>
      <c r="U18" s="71">
        <f t="shared" si="1"/>
        <v>58686120</v>
      </c>
      <c r="V18" s="71">
        <f t="shared" si="1"/>
        <v>241161761</v>
      </c>
      <c r="W18" s="71">
        <f t="shared" si="1"/>
        <v>324663701</v>
      </c>
      <c r="X18" s="71">
        <f t="shared" si="1"/>
        <v>-83501940</v>
      </c>
      <c r="Y18" s="66">
        <f>+IF(W18&lt;&gt;0,(X18/W18)*100,0)</f>
        <v>-25.719518302417182</v>
      </c>
      <c r="Z18" s="72">
        <f t="shared" si="1"/>
        <v>324663701</v>
      </c>
    </row>
    <row r="19" spans="1:26" ht="12.75">
      <c r="A19" s="68" t="s">
        <v>42</v>
      </c>
      <c r="B19" s="73">
        <f>+B10-B18</f>
        <v>3481375</v>
      </c>
      <c r="C19" s="73">
        <f>+C10-C18</f>
        <v>0</v>
      </c>
      <c r="D19" s="74">
        <f aca="true" t="shared" si="2" ref="D19:Z19">+D10-D18</f>
        <v>-67979472</v>
      </c>
      <c r="E19" s="75">
        <f t="shared" si="2"/>
        <v>-49958496</v>
      </c>
      <c r="F19" s="75">
        <f t="shared" si="2"/>
        <v>66737493</v>
      </c>
      <c r="G19" s="75">
        <f t="shared" si="2"/>
        <v>-11904505</v>
      </c>
      <c r="H19" s="75">
        <f t="shared" si="2"/>
        <v>-10132124</v>
      </c>
      <c r="I19" s="75">
        <f t="shared" si="2"/>
        <v>44700864</v>
      </c>
      <c r="J19" s="75">
        <f t="shared" si="2"/>
        <v>2204485</v>
      </c>
      <c r="K19" s="75">
        <f t="shared" si="2"/>
        <v>-14930502</v>
      </c>
      <c r="L19" s="75">
        <f t="shared" si="2"/>
        <v>8557590</v>
      </c>
      <c r="M19" s="75">
        <f t="shared" si="2"/>
        <v>-4168427</v>
      </c>
      <c r="N19" s="75">
        <f t="shared" si="2"/>
        <v>-5784991</v>
      </c>
      <c r="O19" s="75">
        <f t="shared" si="2"/>
        <v>2253251</v>
      </c>
      <c r="P19" s="75">
        <f t="shared" si="2"/>
        <v>8504797</v>
      </c>
      <c r="Q19" s="75">
        <f t="shared" si="2"/>
        <v>4973057</v>
      </c>
      <c r="R19" s="75">
        <f t="shared" si="2"/>
        <v>-517515</v>
      </c>
      <c r="S19" s="75">
        <f t="shared" si="2"/>
        <v>-9661717</v>
      </c>
      <c r="T19" s="75">
        <f t="shared" si="2"/>
        <v>-8644251</v>
      </c>
      <c r="U19" s="75">
        <f t="shared" si="2"/>
        <v>-18823483</v>
      </c>
      <c r="V19" s="75">
        <f t="shared" si="2"/>
        <v>26682011</v>
      </c>
      <c r="W19" s="75">
        <f>IF(E10=E18,0,W10-W18)</f>
        <v>-49958496</v>
      </c>
      <c r="X19" s="75">
        <f t="shared" si="2"/>
        <v>76640507</v>
      </c>
      <c r="Y19" s="76">
        <f>+IF(W19&lt;&gt;0,(X19/W19)*100,0)</f>
        <v>-153.40835520749064</v>
      </c>
      <c r="Z19" s="77">
        <f t="shared" si="2"/>
        <v>-49958496</v>
      </c>
    </row>
    <row r="20" spans="1:26" ht="20.25">
      <c r="A20" s="78" t="s">
        <v>43</v>
      </c>
      <c r="B20" s="79">
        <v>0</v>
      </c>
      <c r="C20" s="79">
        <v>0</v>
      </c>
      <c r="D20" s="80">
        <v>27535653</v>
      </c>
      <c r="E20" s="81">
        <v>26042392</v>
      </c>
      <c r="F20" s="81">
        <v>0</v>
      </c>
      <c r="G20" s="81">
        <v>0</v>
      </c>
      <c r="H20" s="81">
        <v>0</v>
      </c>
      <c r="I20" s="81">
        <v>0</v>
      </c>
      <c r="J20" s="81">
        <v>2409004</v>
      </c>
      <c r="K20" s="81">
        <v>0</v>
      </c>
      <c r="L20" s="81">
        <v>3421498</v>
      </c>
      <c r="M20" s="81">
        <v>5830502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5830502</v>
      </c>
      <c r="W20" s="81">
        <v>26042392</v>
      </c>
      <c r="X20" s="81">
        <v>-20211890</v>
      </c>
      <c r="Y20" s="82">
        <v>-77.61</v>
      </c>
      <c r="Z20" s="83">
        <v>26042392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3481375</v>
      </c>
      <c r="C22" s="91">
        <f>SUM(C19:C21)</f>
        <v>0</v>
      </c>
      <c r="D22" s="92">
        <f aca="true" t="shared" si="3" ref="D22:Z22">SUM(D19:D21)</f>
        <v>-40443819</v>
      </c>
      <c r="E22" s="93">
        <f t="shared" si="3"/>
        <v>-23916104</v>
      </c>
      <c r="F22" s="93">
        <f t="shared" si="3"/>
        <v>66737493</v>
      </c>
      <c r="G22" s="93">
        <f t="shared" si="3"/>
        <v>-11904505</v>
      </c>
      <c r="H22" s="93">
        <f t="shared" si="3"/>
        <v>-10132124</v>
      </c>
      <c r="I22" s="93">
        <f t="shared" si="3"/>
        <v>44700864</v>
      </c>
      <c r="J22" s="93">
        <f t="shared" si="3"/>
        <v>4613489</v>
      </c>
      <c r="K22" s="93">
        <f t="shared" si="3"/>
        <v>-14930502</v>
      </c>
      <c r="L22" s="93">
        <f t="shared" si="3"/>
        <v>11979088</v>
      </c>
      <c r="M22" s="93">
        <f t="shared" si="3"/>
        <v>1662075</v>
      </c>
      <c r="N22" s="93">
        <f t="shared" si="3"/>
        <v>-5784991</v>
      </c>
      <c r="O22" s="93">
        <f t="shared" si="3"/>
        <v>2253251</v>
      </c>
      <c r="P22" s="93">
        <f t="shared" si="3"/>
        <v>8504797</v>
      </c>
      <c r="Q22" s="93">
        <f t="shared" si="3"/>
        <v>4973057</v>
      </c>
      <c r="R22" s="93">
        <f t="shared" si="3"/>
        <v>-517515</v>
      </c>
      <c r="S22" s="93">
        <f t="shared" si="3"/>
        <v>-9661717</v>
      </c>
      <c r="T22" s="93">
        <f t="shared" si="3"/>
        <v>-8644251</v>
      </c>
      <c r="U22" s="93">
        <f t="shared" si="3"/>
        <v>-18823483</v>
      </c>
      <c r="V22" s="93">
        <f t="shared" si="3"/>
        <v>32512513</v>
      </c>
      <c r="W22" s="93">
        <f t="shared" si="3"/>
        <v>-23916104</v>
      </c>
      <c r="X22" s="93">
        <f t="shared" si="3"/>
        <v>56428617</v>
      </c>
      <c r="Y22" s="94">
        <f>+IF(W22&lt;&gt;0,(X22/W22)*100,0)</f>
        <v>-235.94401914291728</v>
      </c>
      <c r="Z22" s="95">
        <f t="shared" si="3"/>
        <v>-23916104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3481375</v>
      </c>
      <c r="C24" s="73">
        <f>SUM(C22:C23)</f>
        <v>0</v>
      </c>
      <c r="D24" s="74">
        <f aca="true" t="shared" si="4" ref="D24:Z24">SUM(D22:D23)</f>
        <v>-40443819</v>
      </c>
      <c r="E24" s="75">
        <f t="shared" si="4"/>
        <v>-23916104</v>
      </c>
      <c r="F24" s="75">
        <f t="shared" si="4"/>
        <v>66737493</v>
      </c>
      <c r="G24" s="75">
        <f t="shared" si="4"/>
        <v>-11904505</v>
      </c>
      <c r="H24" s="75">
        <f t="shared" si="4"/>
        <v>-10132124</v>
      </c>
      <c r="I24" s="75">
        <f t="shared" si="4"/>
        <v>44700864</v>
      </c>
      <c r="J24" s="75">
        <f t="shared" si="4"/>
        <v>4613489</v>
      </c>
      <c r="K24" s="75">
        <f t="shared" si="4"/>
        <v>-14930502</v>
      </c>
      <c r="L24" s="75">
        <f t="shared" si="4"/>
        <v>11979088</v>
      </c>
      <c r="M24" s="75">
        <f t="shared" si="4"/>
        <v>1662075</v>
      </c>
      <c r="N24" s="75">
        <f t="shared" si="4"/>
        <v>-5784991</v>
      </c>
      <c r="O24" s="75">
        <f t="shared" si="4"/>
        <v>2253251</v>
      </c>
      <c r="P24" s="75">
        <f t="shared" si="4"/>
        <v>8504797</v>
      </c>
      <c r="Q24" s="75">
        <f t="shared" si="4"/>
        <v>4973057</v>
      </c>
      <c r="R24" s="75">
        <f t="shared" si="4"/>
        <v>-517515</v>
      </c>
      <c r="S24" s="75">
        <f t="shared" si="4"/>
        <v>-9661717</v>
      </c>
      <c r="T24" s="75">
        <f t="shared" si="4"/>
        <v>-8644251</v>
      </c>
      <c r="U24" s="75">
        <f t="shared" si="4"/>
        <v>-18823483</v>
      </c>
      <c r="V24" s="75">
        <f t="shared" si="4"/>
        <v>32512513</v>
      </c>
      <c r="W24" s="75">
        <f t="shared" si="4"/>
        <v>-23916104</v>
      </c>
      <c r="X24" s="75">
        <f t="shared" si="4"/>
        <v>56428617</v>
      </c>
      <c r="Y24" s="76">
        <f>+IF(W24&lt;&gt;0,(X24/W24)*100,0)</f>
        <v>-235.94401914291728</v>
      </c>
      <c r="Z24" s="77">
        <f t="shared" si="4"/>
        <v>-23916104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28643189</v>
      </c>
      <c r="C27" s="21">
        <v>0</v>
      </c>
      <c r="D27" s="103">
        <v>29008653</v>
      </c>
      <c r="E27" s="104">
        <v>27365391</v>
      </c>
      <c r="F27" s="104">
        <v>1174465</v>
      </c>
      <c r="G27" s="104">
        <v>260845</v>
      </c>
      <c r="H27" s="104">
        <v>448064</v>
      </c>
      <c r="I27" s="104">
        <v>1883374</v>
      </c>
      <c r="J27" s="104">
        <v>211681</v>
      </c>
      <c r="K27" s="104">
        <v>2139720</v>
      </c>
      <c r="L27" s="104">
        <v>1002925</v>
      </c>
      <c r="M27" s="104">
        <v>3354326</v>
      </c>
      <c r="N27" s="104">
        <v>766877</v>
      </c>
      <c r="O27" s="104">
        <v>3619520</v>
      </c>
      <c r="P27" s="104">
        <v>1237914</v>
      </c>
      <c r="Q27" s="104">
        <v>5624311</v>
      </c>
      <c r="R27" s="104">
        <v>253102</v>
      </c>
      <c r="S27" s="104">
        <v>987442</v>
      </c>
      <c r="T27" s="104">
        <v>423549</v>
      </c>
      <c r="U27" s="104">
        <v>1664093</v>
      </c>
      <c r="V27" s="104">
        <v>12526104</v>
      </c>
      <c r="W27" s="104">
        <v>27365391</v>
      </c>
      <c r="X27" s="104">
        <v>-14839287</v>
      </c>
      <c r="Y27" s="105">
        <v>-54.23</v>
      </c>
      <c r="Z27" s="106">
        <v>27365391</v>
      </c>
    </row>
    <row r="28" spans="1:26" ht="12.75">
      <c r="A28" s="107" t="s">
        <v>47</v>
      </c>
      <c r="B28" s="18">
        <v>27259197</v>
      </c>
      <c r="C28" s="18">
        <v>0</v>
      </c>
      <c r="D28" s="58">
        <v>27535653</v>
      </c>
      <c r="E28" s="59">
        <v>26042391</v>
      </c>
      <c r="F28" s="59">
        <v>1174465</v>
      </c>
      <c r="G28" s="59">
        <v>260845</v>
      </c>
      <c r="H28" s="59">
        <v>448064</v>
      </c>
      <c r="I28" s="59">
        <v>1883374</v>
      </c>
      <c r="J28" s="59">
        <v>74591</v>
      </c>
      <c r="K28" s="59">
        <v>2136560</v>
      </c>
      <c r="L28" s="59">
        <v>890863</v>
      </c>
      <c r="M28" s="59">
        <v>3102014</v>
      </c>
      <c r="N28" s="59">
        <v>766877</v>
      </c>
      <c r="O28" s="59">
        <v>3463868</v>
      </c>
      <c r="P28" s="59">
        <v>1212884</v>
      </c>
      <c r="Q28" s="59">
        <v>5443629</v>
      </c>
      <c r="R28" s="59">
        <v>253102</v>
      </c>
      <c r="S28" s="59">
        <v>987442</v>
      </c>
      <c r="T28" s="59">
        <v>411029</v>
      </c>
      <c r="U28" s="59">
        <v>1651573</v>
      </c>
      <c r="V28" s="59">
        <v>12080590</v>
      </c>
      <c r="W28" s="59">
        <v>26042391</v>
      </c>
      <c r="X28" s="59">
        <v>-13961801</v>
      </c>
      <c r="Y28" s="60">
        <v>-53.61</v>
      </c>
      <c r="Z28" s="61">
        <v>26042391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204834</v>
      </c>
      <c r="C31" s="18">
        <v>0</v>
      </c>
      <c r="D31" s="58">
        <v>1473000</v>
      </c>
      <c r="E31" s="59">
        <v>1323000</v>
      </c>
      <c r="F31" s="59">
        <v>0</v>
      </c>
      <c r="G31" s="59">
        <v>0</v>
      </c>
      <c r="H31" s="59">
        <v>0</v>
      </c>
      <c r="I31" s="59">
        <v>0</v>
      </c>
      <c r="J31" s="59">
        <v>137090</v>
      </c>
      <c r="K31" s="59">
        <v>3160</v>
      </c>
      <c r="L31" s="59">
        <v>112062</v>
      </c>
      <c r="M31" s="59">
        <v>252312</v>
      </c>
      <c r="N31" s="59">
        <v>0</v>
      </c>
      <c r="O31" s="59">
        <v>155652</v>
      </c>
      <c r="P31" s="59">
        <v>25030</v>
      </c>
      <c r="Q31" s="59">
        <v>180682</v>
      </c>
      <c r="R31" s="59">
        <v>0</v>
      </c>
      <c r="S31" s="59">
        <v>0</v>
      </c>
      <c r="T31" s="59">
        <v>12520</v>
      </c>
      <c r="U31" s="59">
        <v>12520</v>
      </c>
      <c r="V31" s="59">
        <v>445514</v>
      </c>
      <c r="W31" s="59">
        <v>1323000</v>
      </c>
      <c r="X31" s="59">
        <v>-877486</v>
      </c>
      <c r="Y31" s="60">
        <v>-66.33</v>
      </c>
      <c r="Z31" s="61">
        <v>1323000</v>
      </c>
    </row>
    <row r="32" spans="1:26" ht="12.75">
      <c r="A32" s="68" t="s">
        <v>50</v>
      </c>
      <c r="B32" s="21">
        <f>SUM(B28:B31)</f>
        <v>27464031</v>
      </c>
      <c r="C32" s="21">
        <f>SUM(C28:C31)</f>
        <v>0</v>
      </c>
      <c r="D32" s="103">
        <f aca="true" t="shared" si="5" ref="D32:Z32">SUM(D28:D31)</f>
        <v>29008653</v>
      </c>
      <c r="E32" s="104">
        <f t="shared" si="5"/>
        <v>27365391</v>
      </c>
      <c r="F32" s="104">
        <f t="shared" si="5"/>
        <v>1174465</v>
      </c>
      <c r="G32" s="104">
        <f t="shared" si="5"/>
        <v>260845</v>
      </c>
      <c r="H32" s="104">
        <f t="shared" si="5"/>
        <v>448064</v>
      </c>
      <c r="I32" s="104">
        <f t="shared" si="5"/>
        <v>1883374</v>
      </c>
      <c r="J32" s="104">
        <f t="shared" si="5"/>
        <v>211681</v>
      </c>
      <c r="K32" s="104">
        <f t="shared" si="5"/>
        <v>2139720</v>
      </c>
      <c r="L32" s="104">
        <f t="shared" si="5"/>
        <v>1002925</v>
      </c>
      <c r="M32" s="104">
        <f t="shared" si="5"/>
        <v>3354326</v>
      </c>
      <c r="N32" s="104">
        <f t="shared" si="5"/>
        <v>766877</v>
      </c>
      <c r="O32" s="104">
        <f t="shared" si="5"/>
        <v>3619520</v>
      </c>
      <c r="P32" s="104">
        <f t="shared" si="5"/>
        <v>1237914</v>
      </c>
      <c r="Q32" s="104">
        <f t="shared" si="5"/>
        <v>5624311</v>
      </c>
      <c r="R32" s="104">
        <f t="shared" si="5"/>
        <v>253102</v>
      </c>
      <c r="S32" s="104">
        <f t="shared" si="5"/>
        <v>987442</v>
      </c>
      <c r="T32" s="104">
        <f t="shared" si="5"/>
        <v>423549</v>
      </c>
      <c r="U32" s="104">
        <f t="shared" si="5"/>
        <v>1664093</v>
      </c>
      <c r="V32" s="104">
        <f t="shared" si="5"/>
        <v>12526104</v>
      </c>
      <c r="W32" s="104">
        <f t="shared" si="5"/>
        <v>27365391</v>
      </c>
      <c r="X32" s="104">
        <f t="shared" si="5"/>
        <v>-14839287</v>
      </c>
      <c r="Y32" s="105">
        <f>+IF(W32&lt;&gt;0,(X32/W32)*100,0)</f>
        <v>-54.22647533156022</v>
      </c>
      <c r="Z32" s="106">
        <f t="shared" si="5"/>
        <v>27365391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125483713</v>
      </c>
      <c r="C35" s="18">
        <v>0</v>
      </c>
      <c r="D35" s="58">
        <v>61578114</v>
      </c>
      <c r="E35" s="59">
        <v>49264069</v>
      </c>
      <c r="F35" s="59">
        <v>66060102</v>
      </c>
      <c r="G35" s="59">
        <v>2002826</v>
      </c>
      <c r="H35" s="59">
        <v>-5767673</v>
      </c>
      <c r="I35" s="59">
        <v>62295255</v>
      </c>
      <c r="J35" s="59">
        <v>3115595</v>
      </c>
      <c r="K35" s="59">
        <v>-1646247</v>
      </c>
      <c r="L35" s="59">
        <v>-1065473</v>
      </c>
      <c r="M35" s="59">
        <v>403875</v>
      </c>
      <c r="N35" s="59">
        <v>-5256356</v>
      </c>
      <c r="O35" s="59">
        <v>-4257354</v>
      </c>
      <c r="P35" s="59">
        <v>15258518</v>
      </c>
      <c r="Q35" s="59">
        <v>5744808</v>
      </c>
      <c r="R35" s="59">
        <v>-2434539</v>
      </c>
      <c r="S35" s="59">
        <v>-3091402</v>
      </c>
      <c r="T35" s="59">
        <v>-2309177</v>
      </c>
      <c r="U35" s="59">
        <v>-7835118</v>
      </c>
      <c r="V35" s="59">
        <v>60608820</v>
      </c>
      <c r="W35" s="59">
        <v>49264069</v>
      </c>
      <c r="X35" s="59">
        <v>11344751</v>
      </c>
      <c r="Y35" s="60">
        <v>23.03</v>
      </c>
      <c r="Z35" s="61">
        <v>49264069</v>
      </c>
    </row>
    <row r="36" spans="1:26" ht="12.75">
      <c r="A36" s="57" t="s">
        <v>53</v>
      </c>
      <c r="B36" s="18">
        <v>781822193</v>
      </c>
      <c r="C36" s="18">
        <v>0</v>
      </c>
      <c r="D36" s="58">
        <v>763574317</v>
      </c>
      <c r="E36" s="59">
        <v>768930996</v>
      </c>
      <c r="F36" s="59">
        <v>1187862</v>
      </c>
      <c r="G36" s="59">
        <v>273753</v>
      </c>
      <c r="H36" s="59">
        <v>460972</v>
      </c>
      <c r="I36" s="59">
        <v>1922587</v>
      </c>
      <c r="J36" s="59">
        <v>225938</v>
      </c>
      <c r="K36" s="59">
        <v>2155670</v>
      </c>
      <c r="L36" s="59">
        <v>1017182</v>
      </c>
      <c r="M36" s="59">
        <v>3398790</v>
      </c>
      <c r="N36" s="59">
        <v>786946</v>
      </c>
      <c r="O36" s="59">
        <v>3638612</v>
      </c>
      <c r="P36" s="59">
        <v>1237914</v>
      </c>
      <c r="Q36" s="59">
        <v>5663472</v>
      </c>
      <c r="R36" s="59">
        <v>271960</v>
      </c>
      <c r="S36" s="59">
        <v>1006768</v>
      </c>
      <c r="T36" s="59">
        <v>447914</v>
      </c>
      <c r="U36" s="59">
        <v>1726642</v>
      </c>
      <c r="V36" s="59">
        <v>12711491</v>
      </c>
      <c r="W36" s="59">
        <v>768930996</v>
      </c>
      <c r="X36" s="59">
        <v>-756219505</v>
      </c>
      <c r="Y36" s="60">
        <v>-98.35</v>
      </c>
      <c r="Z36" s="61">
        <v>768930996</v>
      </c>
    </row>
    <row r="37" spans="1:26" ht="12.75">
      <c r="A37" s="57" t="s">
        <v>54</v>
      </c>
      <c r="B37" s="18">
        <v>325696087</v>
      </c>
      <c r="C37" s="18">
        <v>0</v>
      </c>
      <c r="D37" s="58">
        <v>159257497</v>
      </c>
      <c r="E37" s="59">
        <v>254942315</v>
      </c>
      <c r="F37" s="59">
        <v>475807</v>
      </c>
      <c r="G37" s="59">
        <v>14160921</v>
      </c>
      <c r="H37" s="59">
        <v>4814064</v>
      </c>
      <c r="I37" s="59">
        <v>19450792</v>
      </c>
      <c r="J37" s="59">
        <v>-1201597</v>
      </c>
      <c r="K37" s="59">
        <v>15448193</v>
      </c>
      <c r="L37" s="59">
        <v>-12016288</v>
      </c>
      <c r="M37" s="59">
        <v>2230308</v>
      </c>
      <c r="N37" s="59">
        <v>1327675</v>
      </c>
      <c r="O37" s="59">
        <v>-2895577</v>
      </c>
      <c r="P37" s="59">
        <v>7973974</v>
      </c>
      <c r="Q37" s="59">
        <v>6406072</v>
      </c>
      <c r="R37" s="59">
        <v>-1647962</v>
      </c>
      <c r="S37" s="59">
        <v>7574489</v>
      </c>
      <c r="T37" s="59">
        <v>6803510</v>
      </c>
      <c r="U37" s="59">
        <v>12730037</v>
      </c>
      <c r="V37" s="59">
        <v>40817209</v>
      </c>
      <c r="W37" s="59">
        <v>254942315</v>
      </c>
      <c r="X37" s="59">
        <v>-214125106</v>
      </c>
      <c r="Y37" s="60">
        <v>-83.99</v>
      </c>
      <c r="Z37" s="61">
        <v>254942315</v>
      </c>
    </row>
    <row r="38" spans="1:26" ht="12.75">
      <c r="A38" s="57" t="s">
        <v>55</v>
      </c>
      <c r="B38" s="18">
        <v>49100341</v>
      </c>
      <c r="C38" s="18">
        <v>0</v>
      </c>
      <c r="D38" s="58">
        <v>177179015</v>
      </c>
      <c r="E38" s="59">
        <v>46251000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46251000</v>
      </c>
      <c r="X38" s="59">
        <v>-46251000</v>
      </c>
      <c r="Y38" s="60">
        <v>-100</v>
      </c>
      <c r="Z38" s="61">
        <v>46251000</v>
      </c>
    </row>
    <row r="39" spans="1:26" ht="12.75">
      <c r="A39" s="57" t="s">
        <v>56</v>
      </c>
      <c r="B39" s="18">
        <v>529028111</v>
      </c>
      <c r="C39" s="18">
        <v>0</v>
      </c>
      <c r="D39" s="58">
        <v>488715920</v>
      </c>
      <c r="E39" s="59">
        <v>517001751</v>
      </c>
      <c r="F39" s="59">
        <v>34667</v>
      </c>
      <c r="G39" s="59">
        <v>20171</v>
      </c>
      <c r="H39" s="59">
        <v>11367</v>
      </c>
      <c r="I39" s="59">
        <v>66205</v>
      </c>
      <c r="J39" s="59">
        <v>-70354</v>
      </c>
      <c r="K39" s="59">
        <v>-8256</v>
      </c>
      <c r="L39" s="59">
        <v>-11085</v>
      </c>
      <c r="M39" s="59">
        <v>-89695</v>
      </c>
      <c r="N39" s="59">
        <v>-12089</v>
      </c>
      <c r="O39" s="59">
        <v>23586</v>
      </c>
      <c r="P39" s="59">
        <v>17655</v>
      </c>
      <c r="Q39" s="59">
        <v>29152</v>
      </c>
      <c r="R39" s="59">
        <v>2900</v>
      </c>
      <c r="S39" s="59">
        <v>2600</v>
      </c>
      <c r="T39" s="59">
        <v>-20518</v>
      </c>
      <c r="U39" s="59">
        <v>-15018</v>
      </c>
      <c r="V39" s="59">
        <v>-9356</v>
      </c>
      <c r="W39" s="59">
        <v>517001751</v>
      </c>
      <c r="X39" s="59">
        <v>-517011107</v>
      </c>
      <c r="Y39" s="60">
        <v>-100</v>
      </c>
      <c r="Z39" s="61">
        <v>517001751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-243037396</v>
      </c>
      <c r="C42" s="18">
        <v>0</v>
      </c>
      <c r="D42" s="58">
        <v>-289266833</v>
      </c>
      <c r="E42" s="59">
        <v>-265637862</v>
      </c>
      <c r="F42" s="59">
        <v>19283941</v>
      </c>
      <c r="G42" s="59">
        <v>-4298087</v>
      </c>
      <c r="H42" s="59">
        <v>-4655198</v>
      </c>
      <c r="I42" s="59">
        <v>10330656</v>
      </c>
      <c r="J42" s="59">
        <v>38615919</v>
      </c>
      <c r="K42" s="59">
        <v>-296397</v>
      </c>
      <c r="L42" s="59">
        <v>27021076</v>
      </c>
      <c r="M42" s="59">
        <v>65340598</v>
      </c>
      <c r="N42" s="59">
        <v>4313320</v>
      </c>
      <c r="O42" s="59">
        <v>12320536</v>
      </c>
      <c r="P42" s="59">
        <v>24782600</v>
      </c>
      <c r="Q42" s="59">
        <v>41416456</v>
      </c>
      <c r="R42" s="59">
        <v>553341</v>
      </c>
      <c r="S42" s="59">
        <v>-11522673</v>
      </c>
      <c r="T42" s="59">
        <v>3738485</v>
      </c>
      <c r="U42" s="59">
        <v>-7230847</v>
      </c>
      <c r="V42" s="59">
        <v>109856863</v>
      </c>
      <c r="W42" s="59">
        <v>-265637862</v>
      </c>
      <c r="X42" s="59">
        <v>375494725</v>
      </c>
      <c r="Y42" s="60">
        <v>-141.36</v>
      </c>
      <c r="Z42" s="61">
        <v>-265637862</v>
      </c>
    </row>
    <row r="43" spans="1:26" ht="12.75">
      <c r="A43" s="57" t="s">
        <v>59</v>
      </c>
      <c r="B43" s="18">
        <v>383334</v>
      </c>
      <c r="C43" s="18">
        <v>0</v>
      </c>
      <c r="D43" s="58">
        <v>-2948282</v>
      </c>
      <c r="E43" s="59">
        <v>-2948282</v>
      </c>
      <c r="F43" s="59">
        <v>-14195</v>
      </c>
      <c r="G43" s="59">
        <v>489</v>
      </c>
      <c r="H43" s="59">
        <v>0</v>
      </c>
      <c r="I43" s="59">
        <v>-13706</v>
      </c>
      <c r="J43" s="59">
        <v>-2139</v>
      </c>
      <c r="K43" s="59">
        <v>-2424</v>
      </c>
      <c r="L43" s="59">
        <v>1693</v>
      </c>
      <c r="M43" s="59">
        <v>-2870</v>
      </c>
      <c r="N43" s="59">
        <v>-7946</v>
      </c>
      <c r="O43" s="59">
        <v>977</v>
      </c>
      <c r="P43" s="59">
        <v>19092</v>
      </c>
      <c r="Q43" s="59">
        <v>12123</v>
      </c>
      <c r="R43" s="59">
        <v>-20587</v>
      </c>
      <c r="S43" s="59">
        <v>-1395</v>
      </c>
      <c r="T43" s="59">
        <v>-5039</v>
      </c>
      <c r="U43" s="59">
        <v>-27021</v>
      </c>
      <c r="V43" s="59">
        <v>-31474</v>
      </c>
      <c r="W43" s="59">
        <v>-2948282</v>
      </c>
      <c r="X43" s="59">
        <v>2916808</v>
      </c>
      <c r="Y43" s="60">
        <v>-98.93</v>
      </c>
      <c r="Z43" s="61">
        <v>-2948282</v>
      </c>
    </row>
    <row r="44" spans="1:26" ht="12.75">
      <c r="A44" s="57" t="s">
        <v>60</v>
      </c>
      <c r="B44" s="18">
        <v>3651525</v>
      </c>
      <c r="C44" s="18">
        <v>0</v>
      </c>
      <c r="D44" s="58">
        <v>4173861</v>
      </c>
      <c r="E44" s="59">
        <v>38160</v>
      </c>
      <c r="F44" s="59">
        <v>-256055</v>
      </c>
      <c r="G44" s="59">
        <v>2632</v>
      </c>
      <c r="H44" s="59">
        <v>-19366</v>
      </c>
      <c r="I44" s="59">
        <v>-272789</v>
      </c>
      <c r="J44" s="59">
        <v>14240</v>
      </c>
      <c r="K44" s="59">
        <v>9454</v>
      </c>
      <c r="L44" s="59">
        <v>10229</v>
      </c>
      <c r="M44" s="59">
        <v>33923</v>
      </c>
      <c r="N44" s="59">
        <v>-20766</v>
      </c>
      <c r="O44" s="59">
        <v>13729</v>
      </c>
      <c r="P44" s="59">
        <v>-14207</v>
      </c>
      <c r="Q44" s="59">
        <v>-21244</v>
      </c>
      <c r="R44" s="59">
        <v>-9923</v>
      </c>
      <c r="S44" s="59">
        <v>6932</v>
      </c>
      <c r="T44" s="59">
        <v>1759</v>
      </c>
      <c r="U44" s="59">
        <v>-1232</v>
      </c>
      <c r="V44" s="59">
        <v>-261342</v>
      </c>
      <c r="W44" s="59">
        <v>-399525</v>
      </c>
      <c r="X44" s="59">
        <v>138183</v>
      </c>
      <c r="Y44" s="60">
        <v>-34.59</v>
      </c>
      <c r="Z44" s="61">
        <v>38160</v>
      </c>
    </row>
    <row r="45" spans="1:26" ht="12.75">
      <c r="A45" s="68" t="s">
        <v>61</v>
      </c>
      <c r="B45" s="21">
        <v>-217171149</v>
      </c>
      <c r="C45" s="21">
        <v>0</v>
      </c>
      <c r="D45" s="103">
        <v>-284597399</v>
      </c>
      <c r="E45" s="104">
        <v>-261678791</v>
      </c>
      <c r="F45" s="104">
        <v>18527965</v>
      </c>
      <c r="G45" s="104">
        <f>+F45+G42+G43+G44+G83</f>
        <v>14370457</v>
      </c>
      <c r="H45" s="104">
        <f>+G45+H42+H43+H44+H83</f>
        <v>9447871</v>
      </c>
      <c r="I45" s="104">
        <f>+H45</f>
        <v>9447871</v>
      </c>
      <c r="J45" s="104">
        <f>+H45+J42+J43+J44+J83</f>
        <v>48105690</v>
      </c>
      <c r="K45" s="104">
        <f>+J45+K42+K43+K44+K83</f>
        <v>47963121</v>
      </c>
      <c r="L45" s="104">
        <f>+K45+L42+L43+L44+L83</f>
        <v>74996470</v>
      </c>
      <c r="M45" s="104">
        <f>+L45</f>
        <v>74996470</v>
      </c>
      <c r="N45" s="104">
        <f>+L45+N42+N43+N44+N83</f>
        <v>79380723</v>
      </c>
      <c r="O45" s="104">
        <f>+N45+O42+O43+O44+O83</f>
        <v>91870460</v>
      </c>
      <c r="P45" s="104">
        <f>+O45+P42+P43+P44+P83</f>
        <v>116657944</v>
      </c>
      <c r="Q45" s="104">
        <f>+P45</f>
        <v>116657944</v>
      </c>
      <c r="R45" s="104">
        <f>+P45+R42+R43+R44+R83</f>
        <v>117437978</v>
      </c>
      <c r="S45" s="104">
        <f>+R45+S42+S43+S44+S83</f>
        <v>106029125</v>
      </c>
      <c r="T45" s="104">
        <f>+S45+T42+T43+T44+T83</f>
        <v>109878375</v>
      </c>
      <c r="U45" s="104">
        <f>+T45</f>
        <v>109878375</v>
      </c>
      <c r="V45" s="104">
        <f>+U45</f>
        <v>109878375</v>
      </c>
      <c r="W45" s="104">
        <f>+W83+W42+W43+W44</f>
        <v>-269471395</v>
      </c>
      <c r="X45" s="104">
        <f>+V45-W45</f>
        <v>379349770</v>
      </c>
      <c r="Y45" s="105">
        <f>+IF(W45&lt;&gt;0,+(X45/W45)*100,0)</f>
        <v>-140.77552461551625</v>
      </c>
      <c r="Z45" s="106">
        <v>-261678791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0.21902324715256297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-0.18203500805540743</v>
      </c>
      <c r="H59" s="10">
        <f t="shared" si="7"/>
        <v>0</v>
      </c>
      <c r="I59" s="10">
        <f t="shared" si="7"/>
        <v>0.001280870879239191</v>
      </c>
      <c r="J59" s="10">
        <f t="shared" si="7"/>
        <v>0</v>
      </c>
      <c r="K59" s="10">
        <f t="shared" si="7"/>
        <v>-128.69225531304878</v>
      </c>
      <c r="L59" s="10">
        <f t="shared" si="7"/>
        <v>0</v>
      </c>
      <c r="M59" s="10">
        <f t="shared" si="7"/>
        <v>-107.54095414932168</v>
      </c>
      <c r="N59" s="10">
        <f t="shared" si="7"/>
        <v>-8.333333333333332</v>
      </c>
      <c r="O59" s="10">
        <f t="shared" si="7"/>
        <v>9.376273335043688</v>
      </c>
      <c r="P59" s="10">
        <f t="shared" si="7"/>
        <v>0</v>
      </c>
      <c r="Q59" s="10">
        <f t="shared" si="7"/>
        <v>8.94922143347836</v>
      </c>
      <c r="R59" s="10">
        <f t="shared" si="7"/>
        <v>0</v>
      </c>
      <c r="S59" s="10">
        <f t="shared" si="7"/>
        <v>0.4885330673330528</v>
      </c>
      <c r="T59" s="10">
        <f t="shared" si="7"/>
        <v>312.0959154989565</v>
      </c>
      <c r="U59" s="10">
        <f t="shared" si="7"/>
        <v>4.688910789083913</v>
      </c>
      <c r="V59" s="10">
        <f t="shared" si="7"/>
        <v>0.31262618249247004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0.052035529772939945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1072.5513680502493</v>
      </c>
      <c r="G62" s="13">
        <f t="shared" si="7"/>
        <v>1106.0144455142427</v>
      </c>
      <c r="H62" s="13">
        <f t="shared" si="7"/>
        <v>828.5560980821064</v>
      </c>
      <c r="I62" s="13">
        <f t="shared" si="7"/>
        <v>1012.6177768797122</v>
      </c>
      <c r="J62" s="13">
        <f t="shared" si="7"/>
        <v>1962.7310971076151</v>
      </c>
      <c r="K62" s="13">
        <f t="shared" si="7"/>
        <v>942.5703140274882</v>
      </c>
      <c r="L62" s="13">
        <f t="shared" si="7"/>
        <v>1744.6847618973607</v>
      </c>
      <c r="M62" s="13">
        <f t="shared" si="7"/>
        <v>1518.7017040343737</v>
      </c>
      <c r="N62" s="13">
        <f t="shared" si="7"/>
        <v>769.5325556548066</v>
      </c>
      <c r="O62" s="13">
        <f t="shared" si="7"/>
        <v>861.715431328377</v>
      </c>
      <c r="P62" s="13">
        <f t="shared" si="7"/>
        <v>1549.5223650083944</v>
      </c>
      <c r="Q62" s="13">
        <f t="shared" si="7"/>
        <v>1047.1928023900903</v>
      </c>
      <c r="R62" s="13">
        <f t="shared" si="7"/>
        <v>553.9597639944132</v>
      </c>
      <c r="S62" s="13">
        <f t="shared" si="7"/>
        <v>477.38508626004983</v>
      </c>
      <c r="T62" s="13">
        <f t="shared" si="7"/>
        <v>985.7642160265787</v>
      </c>
      <c r="U62" s="13">
        <f t="shared" si="7"/>
        <v>671.8470483473614</v>
      </c>
      <c r="V62" s="13">
        <f t="shared" si="7"/>
        <v>1071.5367605547654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0.04968489483318701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3.539310341911333</v>
      </c>
      <c r="T63" s="13">
        <f t="shared" si="7"/>
        <v>0</v>
      </c>
      <c r="U63" s="13">
        <f t="shared" si="7"/>
        <v>1.1792598207370093</v>
      </c>
      <c r="V63" s="13">
        <f t="shared" si="7"/>
        <v>0.2903908975463964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0.005366847332688343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0.31535367394570973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47470760</v>
      </c>
      <c r="C68" s="18">
        <v>0</v>
      </c>
      <c r="D68" s="19">
        <v>48299939</v>
      </c>
      <c r="E68" s="20">
        <v>43233960</v>
      </c>
      <c r="F68" s="20">
        <v>49988255</v>
      </c>
      <c r="G68" s="20">
        <v>-348834</v>
      </c>
      <c r="H68" s="20">
        <v>-63776</v>
      </c>
      <c r="I68" s="20">
        <v>49575645</v>
      </c>
      <c r="J68" s="20">
        <v>-6854</v>
      </c>
      <c r="K68" s="20">
        <v>-55806</v>
      </c>
      <c r="L68" s="20">
        <v>-4122</v>
      </c>
      <c r="M68" s="20">
        <v>-66782</v>
      </c>
      <c r="N68" s="20">
        <v>-480</v>
      </c>
      <c r="O68" s="20">
        <v>66263</v>
      </c>
      <c r="P68" s="20">
        <v>4089</v>
      </c>
      <c r="Q68" s="20">
        <v>69872</v>
      </c>
      <c r="R68" s="20">
        <v>-12546</v>
      </c>
      <c r="S68" s="20">
        <v>1732329</v>
      </c>
      <c r="T68" s="20">
        <v>23479</v>
      </c>
      <c r="U68" s="20">
        <v>1743262</v>
      </c>
      <c r="V68" s="20">
        <v>51321997</v>
      </c>
      <c r="W68" s="20">
        <v>43233960</v>
      </c>
      <c r="X68" s="20">
        <v>0</v>
      </c>
      <c r="Y68" s="19">
        <v>0</v>
      </c>
      <c r="Z68" s="22">
        <v>43233960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80008308</v>
      </c>
      <c r="C70" s="18">
        <v>0</v>
      </c>
      <c r="D70" s="19">
        <v>94192965</v>
      </c>
      <c r="E70" s="20">
        <v>94212965</v>
      </c>
      <c r="F70" s="20">
        <v>8837815</v>
      </c>
      <c r="G70" s="20">
        <v>7786393</v>
      </c>
      <c r="H70" s="20">
        <v>7449239</v>
      </c>
      <c r="I70" s="20">
        <v>24073447</v>
      </c>
      <c r="J70" s="20">
        <v>7071872</v>
      </c>
      <c r="K70" s="20">
        <v>6885338</v>
      </c>
      <c r="L70" s="20">
        <v>6599728</v>
      </c>
      <c r="M70" s="20">
        <v>20556938</v>
      </c>
      <c r="N70" s="20">
        <v>6880236</v>
      </c>
      <c r="O70" s="20">
        <v>6994141</v>
      </c>
      <c r="P70" s="20">
        <v>7710001</v>
      </c>
      <c r="Q70" s="20">
        <v>21584378</v>
      </c>
      <c r="R70" s="20">
        <v>5648428</v>
      </c>
      <c r="S70" s="20">
        <v>7301716</v>
      </c>
      <c r="T70" s="20">
        <v>6846000</v>
      </c>
      <c r="U70" s="20">
        <v>19796144</v>
      </c>
      <c r="V70" s="20">
        <v>86010907</v>
      </c>
      <c r="W70" s="20">
        <v>94212965</v>
      </c>
      <c r="X70" s="20">
        <v>0</v>
      </c>
      <c r="Y70" s="19">
        <v>0</v>
      </c>
      <c r="Z70" s="22">
        <v>94212965</v>
      </c>
    </row>
    <row r="71" spans="1:26" ht="12.75" hidden="1">
      <c r="A71" s="38" t="s">
        <v>67</v>
      </c>
      <c r="B71" s="18">
        <v>29035930</v>
      </c>
      <c r="C71" s="18">
        <v>0</v>
      </c>
      <c r="D71" s="19">
        <v>36308960</v>
      </c>
      <c r="E71" s="20">
        <v>36308960</v>
      </c>
      <c r="F71" s="20">
        <v>3646138</v>
      </c>
      <c r="G71" s="20">
        <v>2161363</v>
      </c>
      <c r="H71" s="20">
        <v>2283964</v>
      </c>
      <c r="I71" s="20">
        <v>8091465</v>
      </c>
      <c r="J71" s="20">
        <v>2599827</v>
      </c>
      <c r="K71" s="20">
        <v>3063649</v>
      </c>
      <c r="L71" s="20">
        <v>2702259</v>
      </c>
      <c r="M71" s="20">
        <v>8365735</v>
      </c>
      <c r="N71" s="20">
        <v>3105482</v>
      </c>
      <c r="O71" s="20">
        <v>2782787</v>
      </c>
      <c r="P71" s="20">
        <v>2744041</v>
      </c>
      <c r="Q71" s="20">
        <v>8632310</v>
      </c>
      <c r="R71" s="20">
        <v>2266726</v>
      </c>
      <c r="S71" s="20">
        <v>2792834</v>
      </c>
      <c r="T71" s="20">
        <v>2581312</v>
      </c>
      <c r="U71" s="20">
        <v>7640872</v>
      </c>
      <c r="V71" s="20">
        <v>32730382</v>
      </c>
      <c r="W71" s="20">
        <v>36308960</v>
      </c>
      <c r="X71" s="20">
        <v>0</v>
      </c>
      <c r="Y71" s="19">
        <v>0</v>
      </c>
      <c r="Z71" s="22">
        <v>36308960</v>
      </c>
    </row>
    <row r="72" spans="1:26" ht="12.75" hidden="1">
      <c r="A72" s="38" t="s">
        <v>68</v>
      </c>
      <c r="B72" s="18">
        <v>11055674</v>
      </c>
      <c r="C72" s="18">
        <v>0</v>
      </c>
      <c r="D72" s="19">
        <v>11937733</v>
      </c>
      <c r="E72" s="20">
        <v>11937733</v>
      </c>
      <c r="F72" s="20">
        <v>981188</v>
      </c>
      <c r="G72" s="20">
        <v>980052</v>
      </c>
      <c r="H72" s="20">
        <v>948028</v>
      </c>
      <c r="I72" s="20">
        <v>2909268</v>
      </c>
      <c r="J72" s="20">
        <v>988592</v>
      </c>
      <c r="K72" s="20">
        <v>940763</v>
      </c>
      <c r="L72" s="20">
        <v>984035</v>
      </c>
      <c r="M72" s="20">
        <v>2913390</v>
      </c>
      <c r="N72" s="20">
        <v>941845</v>
      </c>
      <c r="O72" s="20">
        <v>945524</v>
      </c>
      <c r="P72" s="20">
        <v>980191</v>
      </c>
      <c r="Q72" s="20">
        <v>2867560</v>
      </c>
      <c r="R72" s="20">
        <v>938478</v>
      </c>
      <c r="S72" s="20">
        <v>945947</v>
      </c>
      <c r="T72" s="20">
        <v>954644</v>
      </c>
      <c r="U72" s="20">
        <v>2839069</v>
      </c>
      <c r="V72" s="20">
        <v>11529287</v>
      </c>
      <c r="W72" s="20">
        <v>11937733</v>
      </c>
      <c r="X72" s="20">
        <v>0</v>
      </c>
      <c r="Y72" s="19">
        <v>0</v>
      </c>
      <c r="Z72" s="22">
        <v>11937733</v>
      </c>
    </row>
    <row r="73" spans="1:26" ht="12.75" hidden="1">
      <c r="A73" s="38" t="s">
        <v>69</v>
      </c>
      <c r="B73" s="18">
        <v>13080305</v>
      </c>
      <c r="C73" s="18">
        <v>0</v>
      </c>
      <c r="D73" s="19">
        <v>14345192</v>
      </c>
      <c r="E73" s="20">
        <v>14345192</v>
      </c>
      <c r="F73" s="20">
        <v>1182323</v>
      </c>
      <c r="G73" s="20">
        <v>1148379</v>
      </c>
      <c r="H73" s="20">
        <v>1115497</v>
      </c>
      <c r="I73" s="20">
        <v>3446199</v>
      </c>
      <c r="J73" s="20">
        <v>1123130</v>
      </c>
      <c r="K73" s="20">
        <v>1129114</v>
      </c>
      <c r="L73" s="20">
        <v>1128854</v>
      </c>
      <c r="M73" s="20">
        <v>3381098</v>
      </c>
      <c r="N73" s="20">
        <v>1129504</v>
      </c>
      <c r="O73" s="20">
        <v>1114445</v>
      </c>
      <c r="P73" s="20">
        <v>1118914</v>
      </c>
      <c r="Q73" s="20">
        <v>3362863</v>
      </c>
      <c r="R73" s="20">
        <v>1115694</v>
      </c>
      <c r="S73" s="20">
        <v>1114521</v>
      </c>
      <c r="T73" s="20">
        <v>1112260</v>
      </c>
      <c r="U73" s="20">
        <v>3342475</v>
      </c>
      <c r="V73" s="20">
        <v>13532635</v>
      </c>
      <c r="W73" s="20">
        <v>14345192</v>
      </c>
      <c r="X73" s="20">
        <v>0</v>
      </c>
      <c r="Y73" s="19">
        <v>0</v>
      </c>
      <c r="Z73" s="22">
        <v>14345192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5437070</v>
      </c>
      <c r="C75" s="27">
        <v>0</v>
      </c>
      <c r="D75" s="28">
        <v>7402547</v>
      </c>
      <c r="E75" s="29">
        <v>7402547</v>
      </c>
      <c r="F75" s="29">
        <v>999069</v>
      </c>
      <c r="G75" s="29">
        <v>1015394</v>
      </c>
      <c r="H75" s="29">
        <v>1010339</v>
      </c>
      <c r="I75" s="29">
        <v>3024802</v>
      </c>
      <c r="J75" s="29">
        <v>1018219</v>
      </c>
      <c r="K75" s="29">
        <v>1033961</v>
      </c>
      <c r="L75" s="29">
        <v>1047597</v>
      </c>
      <c r="M75" s="29">
        <v>3099777</v>
      </c>
      <c r="N75" s="29">
        <v>1046282</v>
      </c>
      <c r="O75" s="29">
        <v>1054314</v>
      </c>
      <c r="P75" s="29">
        <v>973564</v>
      </c>
      <c r="Q75" s="29">
        <v>3074160</v>
      </c>
      <c r="R75" s="29">
        <v>898754</v>
      </c>
      <c r="S75" s="29">
        <v>874838</v>
      </c>
      <c r="T75" s="29">
        <v>881534</v>
      </c>
      <c r="U75" s="29">
        <v>2655126</v>
      </c>
      <c r="V75" s="29">
        <v>11853865</v>
      </c>
      <c r="W75" s="29">
        <v>7402547</v>
      </c>
      <c r="X75" s="29">
        <v>0</v>
      </c>
      <c r="Y75" s="28">
        <v>0</v>
      </c>
      <c r="Z75" s="30">
        <v>7402547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103972</v>
      </c>
      <c r="C77" s="18">
        <v>0</v>
      </c>
      <c r="D77" s="19">
        <v>0</v>
      </c>
      <c r="E77" s="20">
        <v>0</v>
      </c>
      <c r="F77" s="20">
        <v>0</v>
      </c>
      <c r="G77" s="20">
        <v>635</v>
      </c>
      <c r="H77" s="20">
        <v>0</v>
      </c>
      <c r="I77" s="20">
        <v>635</v>
      </c>
      <c r="J77" s="20">
        <v>0</v>
      </c>
      <c r="K77" s="20">
        <v>71818</v>
      </c>
      <c r="L77" s="20">
        <v>0</v>
      </c>
      <c r="M77" s="20">
        <v>71818</v>
      </c>
      <c r="N77" s="20">
        <v>40</v>
      </c>
      <c r="O77" s="20">
        <v>6213</v>
      </c>
      <c r="P77" s="20">
        <v>0</v>
      </c>
      <c r="Q77" s="20">
        <v>6253</v>
      </c>
      <c r="R77" s="20">
        <v>0</v>
      </c>
      <c r="S77" s="20">
        <v>8463</v>
      </c>
      <c r="T77" s="20">
        <v>73277</v>
      </c>
      <c r="U77" s="20">
        <v>81740</v>
      </c>
      <c r="V77" s="20">
        <v>160446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15109</v>
      </c>
      <c r="C80" s="18">
        <v>0</v>
      </c>
      <c r="D80" s="19">
        <v>0</v>
      </c>
      <c r="E80" s="20">
        <v>0</v>
      </c>
      <c r="F80" s="20">
        <v>39106703</v>
      </c>
      <c r="G80" s="20">
        <v>23904987</v>
      </c>
      <c r="H80" s="20">
        <v>18923923</v>
      </c>
      <c r="I80" s="20">
        <v>81935613</v>
      </c>
      <c r="J80" s="20">
        <v>51027613</v>
      </c>
      <c r="K80" s="20">
        <v>28877046</v>
      </c>
      <c r="L80" s="20">
        <v>47145901</v>
      </c>
      <c r="M80" s="20">
        <v>127050560</v>
      </c>
      <c r="N80" s="20">
        <v>23897695</v>
      </c>
      <c r="O80" s="20">
        <v>23979705</v>
      </c>
      <c r="P80" s="20">
        <v>42519529</v>
      </c>
      <c r="Q80" s="20">
        <v>90396929</v>
      </c>
      <c r="R80" s="20">
        <v>12556750</v>
      </c>
      <c r="S80" s="20">
        <v>13332573</v>
      </c>
      <c r="T80" s="20">
        <v>25445650</v>
      </c>
      <c r="U80" s="20">
        <v>51334973</v>
      </c>
      <c r="V80" s="20">
        <v>350718075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5493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33480</v>
      </c>
      <c r="T81" s="20">
        <v>0</v>
      </c>
      <c r="U81" s="20">
        <v>33480</v>
      </c>
      <c r="V81" s="20">
        <v>33480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702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21831388</v>
      </c>
      <c r="C83" s="18"/>
      <c r="D83" s="19">
        <v>3443855</v>
      </c>
      <c r="E83" s="20">
        <v>6869193</v>
      </c>
      <c r="F83" s="20">
        <v>-485726</v>
      </c>
      <c r="G83" s="20">
        <v>137458</v>
      </c>
      <c r="H83" s="20">
        <v>-248022</v>
      </c>
      <c r="I83" s="20">
        <v>-485726</v>
      </c>
      <c r="J83" s="20">
        <v>29799</v>
      </c>
      <c r="K83" s="20">
        <v>146798</v>
      </c>
      <c r="L83" s="20">
        <v>351</v>
      </c>
      <c r="M83" s="20">
        <v>29799</v>
      </c>
      <c r="N83" s="20">
        <v>99645</v>
      </c>
      <c r="O83" s="20">
        <v>154495</v>
      </c>
      <c r="P83" s="20">
        <v>-1</v>
      </c>
      <c r="Q83" s="20">
        <v>99645</v>
      </c>
      <c r="R83" s="20">
        <v>257203</v>
      </c>
      <c r="S83" s="20">
        <v>108283</v>
      </c>
      <c r="T83" s="20">
        <v>114045</v>
      </c>
      <c r="U83" s="20">
        <v>257203</v>
      </c>
      <c r="V83" s="20">
        <v>-485726</v>
      </c>
      <c r="W83" s="20">
        <v>-485726</v>
      </c>
      <c r="X83" s="20"/>
      <c r="Y83" s="19"/>
      <c r="Z83" s="22">
        <v>6869193</v>
      </c>
    </row>
    <row r="84" spans="1:26" ht="12.75" hidden="1">
      <c r="A84" s="39" t="s">
        <v>70</v>
      </c>
      <c r="B84" s="27">
        <v>17146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8314144</v>
      </c>
      <c r="C5" s="18">
        <v>0</v>
      </c>
      <c r="D5" s="58">
        <v>10389049</v>
      </c>
      <c r="E5" s="59">
        <v>11297000</v>
      </c>
      <c r="F5" s="59">
        <v>11312508</v>
      </c>
      <c r="G5" s="59">
        <v>0</v>
      </c>
      <c r="H5" s="59">
        <v>-10222</v>
      </c>
      <c r="I5" s="59">
        <v>11302286</v>
      </c>
      <c r="J5" s="59">
        <v>-5025</v>
      </c>
      <c r="K5" s="59">
        <v>0</v>
      </c>
      <c r="L5" s="59">
        <v>0</v>
      </c>
      <c r="M5" s="59">
        <v>-5025</v>
      </c>
      <c r="N5" s="59">
        <v>11309636</v>
      </c>
      <c r="O5" s="59">
        <v>125622</v>
      </c>
      <c r="P5" s="59">
        <v>0</v>
      </c>
      <c r="Q5" s="59">
        <v>11435258</v>
      </c>
      <c r="R5" s="59">
        <v>0</v>
      </c>
      <c r="S5" s="59">
        <v>0</v>
      </c>
      <c r="T5" s="59">
        <v>-291444</v>
      </c>
      <c r="U5" s="59">
        <v>-291444</v>
      </c>
      <c r="V5" s="59">
        <v>22441075</v>
      </c>
      <c r="W5" s="59">
        <v>11297000</v>
      </c>
      <c r="X5" s="59">
        <v>11144075</v>
      </c>
      <c r="Y5" s="60">
        <v>98.65</v>
      </c>
      <c r="Z5" s="61">
        <v>11297000</v>
      </c>
    </row>
    <row r="6" spans="1:26" ht="12.75">
      <c r="A6" s="57" t="s">
        <v>32</v>
      </c>
      <c r="B6" s="18">
        <v>13492241</v>
      </c>
      <c r="C6" s="18">
        <v>0</v>
      </c>
      <c r="D6" s="58">
        <v>17640574</v>
      </c>
      <c r="E6" s="59">
        <v>17640574</v>
      </c>
      <c r="F6" s="59">
        <v>1811329</v>
      </c>
      <c r="G6" s="59">
        <v>1348295</v>
      </c>
      <c r="H6" s="59">
        <v>1447249</v>
      </c>
      <c r="I6" s="59">
        <v>4606873</v>
      </c>
      <c r="J6" s="59">
        <v>1424759</v>
      </c>
      <c r="K6" s="59">
        <v>1497472</v>
      </c>
      <c r="L6" s="59">
        <v>1771566</v>
      </c>
      <c r="M6" s="59">
        <v>4693797</v>
      </c>
      <c r="N6" s="59">
        <v>3032431</v>
      </c>
      <c r="O6" s="59">
        <v>1050464</v>
      </c>
      <c r="P6" s="59">
        <v>1306853</v>
      </c>
      <c r="Q6" s="59">
        <v>5389748</v>
      </c>
      <c r="R6" s="59">
        <v>1347796</v>
      </c>
      <c r="S6" s="59">
        <v>1268549</v>
      </c>
      <c r="T6" s="59">
        <v>1225236</v>
      </c>
      <c r="U6" s="59">
        <v>3841581</v>
      </c>
      <c r="V6" s="59">
        <v>18531999</v>
      </c>
      <c r="W6" s="59">
        <v>17640574</v>
      </c>
      <c r="X6" s="59">
        <v>891425</v>
      </c>
      <c r="Y6" s="60">
        <v>5.05</v>
      </c>
      <c r="Z6" s="61">
        <v>17640574</v>
      </c>
    </row>
    <row r="7" spans="1:26" ht="12.75">
      <c r="A7" s="57" t="s">
        <v>33</v>
      </c>
      <c r="B7" s="18">
        <v>412483</v>
      </c>
      <c r="C7" s="18">
        <v>0</v>
      </c>
      <c r="D7" s="58">
        <v>11642</v>
      </c>
      <c r="E7" s="59">
        <v>153679</v>
      </c>
      <c r="F7" s="59">
        <v>12925</v>
      </c>
      <c r="G7" s="59">
        <v>3974</v>
      </c>
      <c r="H7" s="59">
        <v>1202</v>
      </c>
      <c r="I7" s="59">
        <v>18101</v>
      </c>
      <c r="J7" s="59">
        <v>2744</v>
      </c>
      <c r="K7" s="59">
        <v>835</v>
      </c>
      <c r="L7" s="59">
        <v>1574</v>
      </c>
      <c r="M7" s="59">
        <v>5153</v>
      </c>
      <c r="N7" s="59">
        <v>13671</v>
      </c>
      <c r="O7" s="59">
        <v>526</v>
      </c>
      <c r="P7" s="59">
        <v>2095</v>
      </c>
      <c r="Q7" s="59">
        <v>16292</v>
      </c>
      <c r="R7" s="59">
        <v>1995</v>
      </c>
      <c r="S7" s="59">
        <v>174</v>
      </c>
      <c r="T7" s="59">
        <v>74</v>
      </c>
      <c r="U7" s="59">
        <v>2243</v>
      </c>
      <c r="V7" s="59">
        <v>41789</v>
      </c>
      <c r="W7" s="59">
        <v>153679</v>
      </c>
      <c r="X7" s="59">
        <v>-111890</v>
      </c>
      <c r="Y7" s="60">
        <v>-72.81</v>
      </c>
      <c r="Z7" s="61">
        <v>153679</v>
      </c>
    </row>
    <row r="8" spans="1:26" ht="12.75">
      <c r="A8" s="57" t="s">
        <v>34</v>
      </c>
      <c r="B8" s="18">
        <v>28303144</v>
      </c>
      <c r="C8" s="18">
        <v>0</v>
      </c>
      <c r="D8" s="58">
        <v>27283000</v>
      </c>
      <c r="E8" s="59">
        <v>27322000</v>
      </c>
      <c r="F8" s="59">
        <v>-200895</v>
      </c>
      <c r="G8" s="59">
        <v>12427248</v>
      </c>
      <c r="H8" s="59">
        <v>-186483</v>
      </c>
      <c r="I8" s="59">
        <v>12039870</v>
      </c>
      <c r="J8" s="59">
        <v>-207117</v>
      </c>
      <c r="K8" s="59">
        <v>-201125</v>
      </c>
      <c r="L8" s="59">
        <v>6225152</v>
      </c>
      <c r="M8" s="59">
        <v>5816910</v>
      </c>
      <c r="N8" s="59">
        <v>31543</v>
      </c>
      <c r="O8" s="59">
        <v>-281702</v>
      </c>
      <c r="P8" s="59">
        <v>5782338</v>
      </c>
      <c r="Q8" s="59">
        <v>5532179</v>
      </c>
      <c r="R8" s="59">
        <v>-212167</v>
      </c>
      <c r="S8" s="59">
        <v>-171985</v>
      </c>
      <c r="T8" s="59">
        <v>-498762</v>
      </c>
      <c r="U8" s="59">
        <v>-882914</v>
      </c>
      <c r="V8" s="59">
        <v>22506045</v>
      </c>
      <c r="W8" s="59">
        <v>27322000</v>
      </c>
      <c r="X8" s="59">
        <v>-4815955</v>
      </c>
      <c r="Y8" s="60">
        <v>-17.63</v>
      </c>
      <c r="Z8" s="61">
        <v>27322000</v>
      </c>
    </row>
    <row r="9" spans="1:26" ht="12.75">
      <c r="A9" s="57" t="s">
        <v>35</v>
      </c>
      <c r="B9" s="18">
        <v>11411245</v>
      </c>
      <c r="C9" s="18">
        <v>0</v>
      </c>
      <c r="D9" s="58">
        <v>6577620</v>
      </c>
      <c r="E9" s="59">
        <v>6577620</v>
      </c>
      <c r="F9" s="59">
        <v>438493</v>
      </c>
      <c r="G9" s="59">
        <v>380048</v>
      </c>
      <c r="H9" s="59">
        <v>352808</v>
      </c>
      <c r="I9" s="59">
        <v>1171349</v>
      </c>
      <c r="J9" s="59">
        <v>899913</v>
      </c>
      <c r="K9" s="59">
        <v>986881</v>
      </c>
      <c r="L9" s="59">
        <v>399246</v>
      </c>
      <c r="M9" s="59">
        <v>2286040</v>
      </c>
      <c r="N9" s="59">
        <v>1153194</v>
      </c>
      <c r="O9" s="59">
        <v>678442</v>
      </c>
      <c r="P9" s="59">
        <v>686038</v>
      </c>
      <c r="Q9" s="59">
        <v>2517674</v>
      </c>
      <c r="R9" s="59">
        <v>721674</v>
      </c>
      <c r="S9" s="59">
        <v>781333</v>
      </c>
      <c r="T9" s="59">
        <v>756547</v>
      </c>
      <c r="U9" s="59">
        <v>2259554</v>
      </c>
      <c r="V9" s="59">
        <v>8234617</v>
      </c>
      <c r="W9" s="59">
        <v>6577620</v>
      </c>
      <c r="X9" s="59">
        <v>1656997</v>
      </c>
      <c r="Y9" s="60">
        <v>25.19</v>
      </c>
      <c r="Z9" s="61">
        <v>6577620</v>
      </c>
    </row>
    <row r="10" spans="1:26" ht="20.25">
      <c r="A10" s="62" t="s">
        <v>113</v>
      </c>
      <c r="B10" s="63">
        <f>SUM(B5:B9)</f>
        <v>61933257</v>
      </c>
      <c r="C10" s="63">
        <f>SUM(C5:C9)</f>
        <v>0</v>
      </c>
      <c r="D10" s="64">
        <f aca="true" t="shared" si="0" ref="D10:Z10">SUM(D5:D9)</f>
        <v>61901885</v>
      </c>
      <c r="E10" s="65">
        <f t="shared" si="0"/>
        <v>62990873</v>
      </c>
      <c r="F10" s="65">
        <f t="shared" si="0"/>
        <v>13374360</v>
      </c>
      <c r="G10" s="65">
        <f t="shared" si="0"/>
        <v>14159565</v>
      </c>
      <c r="H10" s="65">
        <f t="shared" si="0"/>
        <v>1604554</v>
      </c>
      <c r="I10" s="65">
        <f t="shared" si="0"/>
        <v>29138479</v>
      </c>
      <c r="J10" s="65">
        <f t="shared" si="0"/>
        <v>2115274</v>
      </c>
      <c r="K10" s="65">
        <f t="shared" si="0"/>
        <v>2284063</v>
      </c>
      <c r="L10" s="65">
        <f t="shared" si="0"/>
        <v>8397538</v>
      </c>
      <c r="M10" s="65">
        <f t="shared" si="0"/>
        <v>12796875</v>
      </c>
      <c r="N10" s="65">
        <f t="shared" si="0"/>
        <v>15540475</v>
      </c>
      <c r="O10" s="65">
        <f t="shared" si="0"/>
        <v>1573352</v>
      </c>
      <c r="P10" s="65">
        <f t="shared" si="0"/>
        <v>7777324</v>
      </c>
      <c r="Q10" s="65">
        <f t="shared" si="0"/>
        <v>24891151</v>
      </c>
      <c r="R10" s="65">
        <f t="shared" si="0"/>
        <v>1859298</v>
      </c>
      <c r="S10" s="65">
        <f t="shared" si="0"/>
        <v>1878071</v>
      </c>
      <c r="T10" s="65">
        <f t="shared" si="0"/>
        <v>1191651</v>
      </c>
      <c r="U10" s="65">
        <f t="shared" si="0"/>
        <v>4929020</v>
      </c>
      <c r="V10" s="65">
        <f t="shared" si="0"/>
        <v>71755525</v>
      </c>
      <c r="W10" s="65">
        <f t="shared" si="0"/>
        <v>62990873</v>
      </c>
      <c r="X10" s="65">
        <f t="shared" si="0"/>
        <v>8764652</v>
      </c>
      <c r="Y10" s="66">
        <f>+IF(W10&lt;&gt;0,(X10/W10)*100,0)</f>
        <v>13.914161818332</v>
      </c>
      <c r="Z10" s="67">
        <f t="shared" si="0"/>
        <v>62990873</v>
      </c>
    </row>
    <row r="11" spans="1:26" ht="12.75">
      <c r="A11" s="57" t="s">
        <v>36</v>
      </c>
      <c r="B11" s="18">
        <v>23517612</v>
      </c>
      <c r="C11" s="18">
        <v>0</v>
      </c>
      <c r="D11" s="58">
        <v>25329748</v>
      </c>
      <c r="E11" s="59">
        <v>24529889</v>
      </c>
      <c r="F11" s="59">
        <v>2131824</v>
      </c>
      <c r="G11" s="59">
        <v>2162304</v>
      </c>
      <c r="H11" s="59">
        <v>2245168</v>
      </c>
      <c r="I11" s="59">
        <v>6539296</v>
      </c>
      <c r="J11" s="59">
        <v>2468008</v>
      </c>
      <c r="K11" s="59">
        <v>2124053</v>
      </c>
      <c r="L11" s="59">
        <v>2186425</v>
      </c>
      <c r="M11" s="59">
        <v>6778486</v>
      </c>
      <c r="N11" s="59">
        <v>4291203</v>
      </c>
      <c r="O11" s="59">
        <v>2055771</v>
      </c>
      <c r="P11" s="59">
        <v>2207178</v>
      </c>
      <c r="Q11" s="59">
        <v>8554152</v>
      </c>
      <c r="R11" s="59">
        <v>2241285</v>
      </c>
      <c r="S11" s="59">
        <v>2252254</v>
      </c>
      <c r="T11" s="59">
        <v>2177395</v>
      </c>
      <c r="U11" s="59">
        <v>6670934</v>
      </c>
      <c r="V11" s="59">
        <v>28542868</v>
      </c>
      <c r="W11" s="59">
        <v>24529889</v>
      </c>
      <c r="X11" s="59">
        <v>4012979</v>
      </c>
      <c r="Y11" s="60">
        <v>16.36</v>
      </c>
      <c r="Z11" s="61">
        <v>24529889</v>
      </c>
    </row>
    <row r="12" spans="1:26" ht="12.75">
      <c r="A12" s="57" t="s">
        <v>37</v>
      </c>
      <c r="B12" s="18">
        <v>2476180</v>
      </c>
      <c r="C12" s="18">
        <v>0</v>
      </c>
      <c r="D12" s="58">
        <v>2765464</v>
      </c>
      <c r="E12" s="59">
        <v>2765464</v>
      </c>
      <c r="F12" s="59">
        <v>228733</v>
      </c>
      <c r="G12" s="59">
        <v>211028</v>
      </c>
      <c r="H12" s="59">
        <v>211028</v>
      </c>
      <c r="I12" s="59">
        <v>650789</v>
      </c>
      <c r="J12" s="59">
        <v>211028</v>
      </c>
      <c r="K12" s="59">
        <v>211028</v>
      </c>
      <c r="L12" s="59">
        <v>211028</v>
      </c>
      <c r="M12" s="59">
        <v>633084</v>
      </c>
      <c r="N12" s="59">
        <v>439763</v>
      </c>
      <c r="O12" s="59">
        <v>211028</v>
      </c>
      <c r="P12" s="59">
        <v>211029</v>
      </c>
      <c r="Q12" s="59">
        <v>861820</v>
      </c>
      <c r="R12" s="59">
        <v>211029</v>
      </c>
      <c r="S12" s="59">
        <v>218518</v>
      </c>
      <c r="T12" s="59">
        <v>218518</v>
      </c>
      <c r="U12" s="59">
        <v>648065</v>
      </c>
      <c r="V12" s="59">
        <v>2793758</v>
      </c>
      <c r="W12" s="59">
        <v>2765464</v>
      </c>
      <c r="X12" s="59">
        <v>28294</v>
      </c>
      <c r="Y12" s="60">
        <v>1.02</v>
      </c>
      <c r="Z12" s="61">
        <v>2765464</v>
      </c>
    </row>
    <row r="13" spans="1:26" ht="12.75">
      <c r="A13" s="57" t="s">
        <v>114</v>
      </c>
      <c r="B13" s="18">
        <v>17443426</v>
      </c>
      <c r="C13" s="18">
        <v>0</v>
      </c>
      <c r="D13" s="58">
        <v>16859533</v>
      </c>
      <c r="E13" s="59">
        <v>16859533</v>
      </c>
      <c r="F13" s="59">
        <v>67295</v>
      </c>
      <c r="G13" s="59">
        <v>67076</v>
      </c>
      <c r="H13" s="59">
        <v>0</v>
      </c>
      <c r="I13" s="59">
        <v>134371</v>
      </c>
      <c r="J13" s="59">
        <v>134153</v>
      </c>
      <c r="K13" s="59">
        <v>93324</v>
      </c>
      <c r="L13" s="59">
        <v>-294772</v>
      </c>
      <c r="M13" s="59">
        <v>-67295</v>
      </c>
      <c r="N13" s="59">
        <v>67295</v>
      </c>
      <c r="O13" s="59">
        <v>0</v>
      </c>
      <c r="P13" s="59">
        <v>0</v>
      </c>
      <c r="Q13" s="59">
        <v>67295</v>
      </c>
      <c r="R13" s="59">
        <v>0</v>
      </c>
      <c r="S13" s="59">
        <v>0</v>
      </c>
      <c r="T13" s="59">
        <v>0</v>
      </c>
      <c r="U13" s="59">
        <v>0</v>
      </c>
      <c r="V13" s="59">
        <v>134371</v>
      </c>
      <c r="W13" s="59">
        <v>16859533</v>
      </c>
      <c r="X13" s="59">
        <v>-16725162</v>
      </c>
      <c r="Y13" s="60">
        <v>-99.2</v>
      </c>
      <c r="Z13" s="61">
        <v>16859533</v>
      </c>
    </row>
    <row r="14" spans="1:26" ht="12.75">
      <c r="A14" s="57" t="s">
        <v>38</v>
      </c>
      <c r="B14" s="18">
        <v>3574966</v>
      </c>
      <c r="C14" s="18">
        <v>0</v>
      </c>
      <c r="D14" s="58">
        <v>1454876</v>
      </c>
      <c r="E14" s="59">
        <v>1454876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1454876</v>
      </c>
      <c r="X14" s="59">
        <v>-1454876</v>
      </c>
      <c r="Y14" s="60">
        <v>-100</v>
      </c>
      <c r="Z14" s="61">
        <v>1454876</v>
      </c>
    </row>
    <row r="15" spans="1:26" ht="12.75">
      <c r="A15" s="57" t="s">
        <v>39</v>
      </c>
      <c r="B15" s="18">
        <v>11321187</v>
      </c>
      <c r="C15" s="18">
        <v>0</v>
      </c>
      <c r="D15" s="58">
        <v>14139102</v>
      </c>
      <c r="E15" s="59">
        <v>14525595</v>
      </c>
      <c r="F15" s="59">
        <v>424294</v>
      </c>
      <c r="G15" s="59">
        <v>527595</v>
      </c>
      <c r="H15" s="59">
        <v>578179</v>
      </c>
      <c r="I15" s="59">
        <v>1530068</v>
      </c>
      <c r="J15" s="59">
        <v>524487</v>
      </c>
      <c r="K15" s="59">
        <v>236712</v>
      </c>
      <c r="L15" s="59">
        <v>1660434</v>
      </c>
      <c r="M15" s="59">
        <v>2421633</v>
      </c>
      <c r="N15" s="59">
        <v>888041</v>
      </c>
      <c r="O15" s="59">
        <v>459283</v>
      </c>
      <c r="P15" s="59">
        <v>1856353</v>
      </c>
      <c r="Q15" s="59">
        <v>3203677</v>
      </c>
      <c r="R15" s="59">
        <v>534107</v>
      </c>
      <c r="S15" s="59">
        <v>197956</v>
      </c>
      <c r="T15" s="59">
        <v>1315743</v>
      </c>
      <c r="U15" s="59">
        <v>2047806</v>
      </c>
      <c r="V15" s="59">
        <v>9203184</v>
      </c>
      <c r="W15" s="59">
        <v>14525595</v>
      </c>
      <c r="X15" s="59">
        <v>-5322411</v>
      </c>
      <c r="Y15" s="60">
        <v>-36.64</v>
      </c>
      <c r="Z15" s="61">
        <v>14525595</v>
      </c>
    </row>
    <row r="16" spans="1:26" ht="12.75">
      <c r="A16" s="57" t="s">
        <v>34</v>
      </c>
      <c r="B16" s="18">
        <v>19697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29895542</v>
      </c>
      <c r="C17" s="18">
        <v>0</v>
      </c>
      <c r="D17" s="58">
        <v>19188750</v>
      </c>
      <c r="E17" s="59">
        <v>16570846</v>
      </c>
      <c r="F17" s="59">
        <v>290440</v>
      </c>
      <c r="G17" s="59">
        <v>579829</v>
      </c>
      <c r="H17" s="59">
        <v>260486</v>
      </c>
      <c r="I17" s="59">
        <v>1130755</v>
      </c>
      <c r="J17" s="59">
        <v>383166</v>
      </c>
      <c r="K17" s="59">
        <v>219579</v>
      </c>
      <c r="L17" s="59">
        <v>224905</v>
      </c>
      <c r="M17" s="59">
        <v>827650</v>
      </c>
      <c r="N17" s="59">
        <v>525271</v>
      </c>
      <c r="O17" s="59">
        <v>187624</v>
      </c>
      <c r="P17" s="59">
        <v>422648</v>
      </c>
      <c r="Q17" s="59">
        <v>1135543</v>
      </c>
      <c r="R17" s="59">
        <v>150461</v>
      </c>
      <c r="S17" s="59">
        <v>195808</v>
      </c>
      <c r="T17" s="59">
        <v>244918</v>
      </c>
      <c r="U17" s="59">
        <v>591187</v>
      </c>
      <c r="V17" s="59">
        <v>3685135</v>
      </c>
      <c r="W17" s="59">
        <v>16570846</v>
      </c>
      <c r="X17" s="59">
        <v>-12885711</v>
      </c>
      <c r="Y17" s="60">
        <v>-77.76</v>
      </c>
      <c r="Z17" s="61">
        <v>16570846</v>
      </c>
    </row>
    <row r="18" spans="1:26" ht="12.75">
      <c r="A18" s="68" t="s">
        <v>41</v>
      </c>
      <c r="B18" s="69">
        <f>SUM(B11:B17)</f>
        <v>88248610</v>
      </c>
      <c r="C18" s="69">
        <f>SUM(C11:C17)</f>
        <v>0</v>
      </c>
      <c r="D18" s="70">
        <f aca="true" t="shared" si="1" ref="D18:Z18">SUM(D11:D17)</f>
        <v>79737473</v>
      </c>
      <c r="E18" s="71">
        <f t="shared" si="1"/>
        <v>76706203</v>
      </c>
      <c r="F18" s="71">
        <f t="shared" si="1"/>
        <v>3142586</v>
      </c>
      <c r="G18" s="71">
        <f t="shared" si="1"/>
        <v>3547832</v>
      </c>
      <c r="H18" s="71">
        <f t="shared" si="1"/>
        <v>3294861</v>
      </c>
      <c r="I18" s="71">
        <f t="shared" si="1"/>
        <v>9985279</v>
      </c>
      <c r="J18" s="71">
        <f t="shared" si="1"/>
        <v>3720842</v>
      </c>
      <c r="K18" s="71">
        <f t="shared" si="1"/>
        <v>2884696</v>
      </c>
      <c r="L18" s="71">
        <f t="shared" si="1"/>
        <v>3988020</v>
      </c>
      <c r="M18" s="71">
        <f t="shared" si="1"/>
        <v>10593558</v>
      </c>
      <c r="N18" s="71">
        <f t="shared" si="1"/>
        <v>6211573</v>
      </c>
      <c r="O18" s="71">
        <f t="shared" si="1"/>
        <v>2913706</v>
      </c>
      <c r="P18" s="71">
        <f t="shared" si="1"/>
        <v>4697208</v>
      </c>
      <c r="Q18" s="71">
        <f t="shared" si="1"/>
        <v>13822487</v>
      </c>
      <c r="R18" s="71">
        <f t="shared" si="1"/>
        <v>3136882</v>
      </c>
      <c r="S18" s="71">
        <f t="shared" si="1"/>
        <v>2864536</v>
      </c>
      <c r="T18" s="71">
        <f t="shared" si="1"/>
        <v>3956574</v>
      </c>
      <c r="U18" s="71">
        <f t="shared" si="1"/>
        <v>9957992</v>
      </c>
      <c r="V18" s="71">
        <f t="shared" si="1"/>
        <v>44359316</v>
      </c>
      <c r="W18" s="71">
        <f t="shared" si="1"/>
        <v>76706203</v>
      </c>
      <c r="X18" s="71">
        <f t="shared" si="1"/>
        <v>-32346887</v>
      </c>
      <c r="Y18" s="66">
        <f>+IF(W18&lt;&gt;0,(X18/W18)*100,0)</f>
        <v>-42.169845116698056</v>
      </c>
      <c r="Z18" s="72">
        <f t="shared" si="1"/>
        <v>76706203</v>
      </c>
    </row>
    <row r="19" spans="1:26" ht="12.75">
      <c r="A19" s="68" t="s">
        <v>42</v>
      </c>
      <c r="B19" s="73">
        <f>+B10-B18</f>
        <v>-26315353</v>
      </c>
      <c r="C19" s="73">
        <f>+C10-C18</f>
        <v>0</v>
      </c>
      <c r="D19" s="74">
        <f aca="true" t="shared" si="2" ref="D19:Z19">+D10-D18</f>
        <v>-17835588</v>
      </c>
      <c r="E19" s="75">
        <f t="shared" si="2"/>
        <v>-13715330</v>
      </c>
      <c r="F19" s="75">
        <f t="shared" si="2"/>
        <v>10231774</v>
      </c>
      <c r="G19" s="75">
        <f t="shared" si="2"/>
        <v>10611733</v>
      </c>
      <c r="H19" s="75">
        <f t="shared" si="2"/>
        <v>-1690307</v>
      </c>
      <c r="I19" s="75">
        <f t="shared" si="2"/>
        <v>19153200</v>
      </c>
      <c r="J19" s="75">
        <f t="shared" si="2"/>
        <v>-1605568</v>
      </c>
      <c r="K19" s="75">
        <f t="shared" si="2"/>
        <v>-600633</v>
      </c>
      <c r="L19" s="75">
        <f t="shared" si="2"/>
        <v>4409518</v>
      </c>
      <c r="M19" s="75">
        <f t="shared" si="2"/>
        <v>2203317</v>
      </c>
      <c r="N19" s="75">
        <f t="shared" si="2"/>
        <v>9328902</v>
      </c>
      <c r="O19" s="75">
        <f t="shared" si="2"/>
        <v>-1340354</v>
      </c>
      <c r="P19" s="75">
        <f t="shared" si="2"/>
        <v>3080116</v>
      </c>
      <c r="Q19" s="75">
        <f t="shared" si="2"/>
        <v>11068664</v>
      </c>
      <c r="R19" s="75">
        <f t="shared" si="2"/>
        <v>-1277584</v>
      </c>
      <c r="S19" s="75">
        <f t="shared" si="2"/>
        <v>-986465</v>
      </c>
      <c r="T19" s="75">
        <f t="shared" si="2"/>
        <v>-2764923</v>
      </c>
      <c r="U19" s="75">
        <f t="shared" si="2"/>
        <v>-5028972</v>
      </c>
      <c r="V19" s="75">
        <f t="shared" si="2"/>
        <v>27396209</v>
      </c>
      <c r="W19" s="75">
        <f>IF(E10=E18,0,W10-W18)</f>
        <v>-13715330</v>
      </c>
      <c r="X19" s="75">
        <f t="shared" si="2"/>
        <v>41111539</v>
      </c>
      <c r="Y19" s="76">
        <f>+IF(W19&lt;&gt;0,(X19/W19)*100,0)</f>
        <v>-299.74881391844013</v>
      </c>
      <c r="Z19" s="77">
        <f t="shared" si="2"/>
        <v>-13715330</v>
      </c>
    </row>
    <row r="20" spans="1:26" ht="20.25">
      <c r="A20" s="78" t="s">
        <v>43</v>
      </c>
      <c r="B20" s="79">
        <v>19502395</v>
      </c>
      <c r="C20" s="79">
        <v>0</v>
      </c>
      <c r="D20" s="80">
        <v>7553000</v>
      </c>
      <c r="E20" s="81">
        <v>19053000</v>
      </c>
      <c r="F20" s="81">
        <v>0</v>
      </c>
      <c r="G20" s="81">
        <v>3000000</v>
      </c>
      <c r="H20" s="81">
        <v>0</v>
      </c>
      <c r="I20" s="81">
        <v>3000000</v>
      </c>
      <c r="J20" s="81">
        <v>0</v>
      </c>
      <c r="K20" s="81">
        <v>0</v>
      </c>
      <c r="L20" s="81">
        <v>6070605</v>
      </c>
      <c r="M20" s="81">
        <v>6070605</v>
      </c>
      <c r="N20" s="81">
        <v>0</v>
      </c>
      <c r="O20" s="81">
        <v>0</v>
      </c>
      <c r="P20" s="81">
        <v>4833000</v>
      </c>
      <c r="Q20" s="81">
        <v>4833000</v>
      </c>
      <c r="R20" s="81">
        <v>0</v>
      </c>
      <c r="S20" s="81">
        <v>0</v>
      </c>
      <c r="T20" s="81">
        <v>0</v>
      </c>
      <c r="U20" s="81">
        <v>0</v>
      </c>
      <c r="V20" s="81">
        <v>13903605</v>
      </c>
      <c r="W20" s="81">
        <v>19053000</v>
      </c>
      <c r="X20" s="81">
        <v>-5149395</v>
      </c>
      <c r="Y20" s="82">
        <v>-27.03</v>
      </c>
      <c r="Z20" s="83">
        <v>19053000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-6812958</v>
      </c>
      <c r="C22" s="91">
        <f>SUM(C19:C21)</f>
        <v>0</v>
      </c>
      <c r="D22" s="92">
        <f aca="true" t="shared" si="3" ref="D22:Z22">SUM(D19:D21)</f>
        <v>-10282588</v>
      </c>
      <c r="E22" s="93">
        <f t="shared" si="3"/>
        <v>5337670</v>
      </c>
      <c r="F22" s="93">
        <f t="shared" si="3"/>
        <v>10231774</v>
      </c>
      <c r="G22" s="93">
        <f t="shared" si="3"/>
        <v>13611733</v>
      </c>
      <c r="H22" s="93">
        <f t="shared" si="3"/>
        <v>-1690307</v>
      </c>
      <c r="I22" s="93">
        <f t="shared" si="3"/>
        <v>22153200</v>
      </c>
      <c r="J22" s="93">
        <f t="shared" si="3"/>
        <v>-1605568</v>
      </c>
      <c r="K22" s="93">
        <f t="shared" si="3"/>
        <v>-600633</v>
      </c>
      <c r="L22" s="93">
        <f t="shared" si="3"/>
        <v>10480123</v>
      </c>
      <c r="M22" s="93">
        <f t="shared" si="3"/>
        <v>8273922</v>
      </c>
      <c r="N22" s="93">
        <f t="shared" si="3"/>
        <v>9328902</v>
      </c>
      <c r="O22" s="93">
        <f t="shared" si="3"/>
        <v>-1340354</v>
      </c>
      <c r="P22" s="93">
        <f t="shared" si="3"/>
        <v>7913116</v>
      </c>
      <c r="Q22" s="93">
        <f t="shared" si="3"/>
        <v>15901664</v>
      </c>
      <c r="R22" s="93">
        <f t="shared" si="3"/>
        <v>-1277584</v>
      </c>
      <c r="S22" s="93">
        <f t="shared" si="3"/>
        <v>-986465</v>
      </c>
      <c r="T22" s="93">
        <f t="shared" si="3"/>
        <v>-2764923</v>
      </c>
      <c r="U22" s="93">
        <f t="shared" si="3"/>
        <v>-5028972</v>
      </c>
      <c r="V22" s="93">
        <f t="shared" si="3"/>
        <v>41299814</v>
      </c>
      <c r="W22" s="93">
        <f t="shared" si="3"/>
        <v>5337670</v>
      </c>
      <c r="X22" s="93">
        <f t="shared" si="3"/>
        <v>35962144</v>
      </c>
      <c r="Y22" s="94">
        <f>+IF(W22&lt;&gt;0,(X22/W22)*100,0)</f>
        <v>673.7423632408897</v>
      </c>
      <c r="Z22" s="95">
        <f t="shared" si="3"/>
        <v>5337670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-6812958</v>
      </c>
      <c r="C24" s="73">
        <f>SUM(C22:C23)</f>
        <v>0</v>
      </c>
      <c r="D24" s="74">
        <f aca="true" t="shared" si="4" ref="D24:Z24">SUM(D22:D23)</f>
        <v>-10282588</v>
      </c>
      <c r="E24" s="75">
        <f t="shared" si="4"/>
        <v>5337670</v>
      </c>
      <c r="F24" s="75">
        <f t="shared" si="4"/>
        <v>10231774</v>
      </c>
      <c r="G24" s="75">
        <f t="shared" si="4"/>
        <v>13611733</v>
      </c>
      <c r="H24" s="75">
        <f t="shared" si="4"/>
        <v>-1690307</v>
      </c>
      <c r="I24" s="75">
        <f t="shared" si="4"/>
        <v>22153200</v>
      </c>
      <c r="J24" s="75">
        <f t="shared" si="4"/>
        <v>-1605568</v>
      </c>
      <c r="K24" s="75">
        <f t="shared" si="4"/>
        <v>-600633</v>
      </c>
      <c r="L24" s="75">
        <f t="shared" si="4"/>
        <v>10480123</v>
      </c>
      <c r="M24" s="75">
        <f t="shared" si="4"/>
        <v>8273922</v>
      </c>
      <c r="N24" s="75">
        <f t="shared" si="4"/>
        <v>9328902</v>
      </c>
      <c r="O24" s="75">
        <f t="shared" si="4"/>
        <v>-1340354</v>
      </c>
      <c r="P24" s="75">
        <f t="shared" si="4"/>
        <v>7913116</v>
      </c>
      <c r="Q24" s="75">
        <f t="shared" si="4"/>
        <v>15901664</v>
      </c>
      <c r="R24" s="75">
        <f t="shared" si="4"/>
        <v>-1277584</v>
      </c>
      <c r="S24" s="75">
        <f t="shared" si="4"/>
        <v>-986465</v>
      </c>
      <c r="T24" s="75">
        <f t="shared" si="4"/>
        <v>-2764923</v>
      </c>
      <c r="U24" s="75">
        <f t="shared" si="4"/>
        <v>-5028972</v>
      </c>
      <c r="V24" s="75">
        <f t="shared" si="4"/>
        <v>41299814</v>
      </c>
      <c r="W24" s="75">
        <f t="shared" si="4"/>
        <v>5337670</v>
      </c>
      <c r="X24" s="75">
        <f t="shared" si="4"/>
        <v>35962144</v>
      </c>
      <c r="Y24" s="76">
        <f>+IF(W24&lt;&gt;0,(X24/W24)*100,0)</f>
        <v>673.7423632408897</v>
      </c>
      <c r="Z24" s="77">
        <f t="shared" si="4"/>
        <v>5337670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11530</v>
      </c>
      <c r="C27" s="21">
        <v>0</v>
      </c>
      <c r="D27" s="103">
        <v>7553000</v>
      </c>
      <c r="E27" s="104">
        <v>10303000</v>
      </c>
      <c r="F27" s="104">
        <v>1197653</v>
      </c>
      <c r="G27" s="104">
        <v>2367878</v>
      </c>
      <c r="H27" s="104">
        <v>62925</v>
      </c>
      <c r="I27" s="104">
        <v>3628456</v>
      </c>
      <c r="J27" s="104">
        <v>0</v>
      </c>
      <c r="K27" s="104">
        <v>5187</v>
      </c>
      <c r="L27" s="104">
        <v>4650144</v>
      </c>
      <c r="M27" s="104">
        <v>4655331</v>
      </c>
      <c r="N27" s="104">
        <v>1732531</v>
      </c>
      <c r="O27" s="104">
        <v>11000</v>
      </c>
      <c r="P27" s="104">
        <v>90157</v>
      </c>
      <c r="Q27" s="104">
        <v>1833688</v>
      </c>
      <c r="R27" s="104">
        <v>0</v>
      </c>
      <c r="S27" s="104">
        <v>0</v>
      </c>
      <c r="T27" s="104">
        <v>0</v>
      </c>
      <c r="U27" s="104">
        <v>0</v>
      </c>
      <c r="V27" s="104">
        <v>10117475</v>
      </c>
      <c r="W27" s="104">
        <v>10303000</v>
      </c>
      <c r="X27" s="104">
        <v>-185525</v>
      </c>
      <c r="Y27" s="105">
        <v>-1.8</v>
      </c>
      <c r="Z27" s="106">
        <v>10303000</v>
      </c>
    </row>
    <row r="28" spans="1:26" ht="12.75">
      <c r="A28" s="107" t="s">
        <v>47</v>
      </c>
      <c r="B28" s="18">
        <v>0</v>
      </c>
      <c r="C28" s="18">
        <v>0</v>
      </c>
      <c r="D28" s="58">
        <v>2720000</v>
      </c>
      <c r="E28" s="59">
        <v>10053000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269640</v>
      </c>
      <c r="M28" s="59">
        <v>269640</v>
      </c>
      <c r="N28" s="59">
        <v>0</v>
      </c>
      <c r="O28" s="59">
        <v>0</v>
      </c>
      <c r="P28" s="59">
        <v>86957</v>
      </c>
      <c r="Q28" s="59">
        <v>86957</v>
      </c>
      <c r="R28" s="59">
        <v>0</v>
      </c>
      <c r="S28" s="59">
        <v>0</v>
      </c>
      <c r="T28" s="59">
        <v>0</v>
      </c>
      <c r="U28" s="59">
        <v>0</v>
      </c>
      <c r="V28" s="59">
        <v>356597</v>
      </c>
      <c r="W28" s="59">
        <v>10053000</v>
      </c>
      <c r="X28" s="59">
        <v>-9696403</v>
      </c>
      <c r="Y28" s="60">
        <v>-96.45</v>
      </c>
      <c r="Z28" s="61">
        <v>10053000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11530</v>
      </c>
      <c r="C31" s="18">
        <v>0</v>
      </c>
      <c r="D31" s="58">
        <v>4833000</v>
      </c>
      <c r="E31" s="59">
        <v>250000</v>
      </c>
      <c r="F31" s="59">
        <v>1197653</v>
      </c>
      <c r="G31" s="59">
        <v>2367878</v>
      </c>
      <c r="H31" s="59">
        <v>62925</v>
      </c>
      <c r="I31" s="59">
        <v>3628456</v>
      </c>
      <c r="J31" s="59">
        <v>0</v>
      </c>
      <c r="K31" s="59">
        <v>5187</v>
      </c>
      <c r="L31" s="59">
        <v>4380504</v>
      </c>
      <c r="M31" s="59">
        <v>4385691</v>
      </c>
      <c r="N31" s="59">
        <v>1732531</v>
      </c>
      <c r="O31" s="59">
        <v>11000</v>
      </c>
      <c r="P31" s="59">
        <v>3200</v>
      </c>
      <c r="Q31" s="59">
        <v>1746731</v>
      </c>
      <c r="R31" s="59">
        <v>0</v>
      </c>
      <c r="S31" s="59">
        <v>0</v>
      </c>
      <c r="T31" s="59">
        <v>0</v>
      </c>
      <c r="U31" s="59">
        <v>0</v>
      </c>
      <c r="V31" s="59">
        <v>9760878</v>
      </c>
      <c r="W31" s="59">
        <v>250000</v>
      </c>
      <c r="X31" s="59">
        <v>9510878</v>
      </c>
      <c r="Y31" s="60">
        <v>3804.35</v>
      </c>
      <c r="Z31" s="61">
        <v>250000</v>
      </c>
    </row>
    <row r="32" spans="1:26" ht="12.75">
      <c r="A32" s="68" t="s">
        <v>50</v>
      </c>
      <c r="B32" s="21">
        <f>SUM(B28:B31)</f>
        <v>11530</v>
      </c>
      <c r="C32" s="21">
        <f>SUM(C28:C31)</f>
        <v>0</v>
      </c>
      <c r="D32" s="103">
        <f aca="true" t="shared" si="5" ref="D32:Z32">SUM(D28:D31)</f>
        <v>7553000</v>
      </c>
      <c r="E32" s="104">
        <f t="shared" si="5"/>
        <v>10303000</v>
      </c>
      <c r="F32" s="104">
        <f t="shared" si="5"/>
        <v>1197653</v>
      </c>
      <c r="G32" s="104">
        <f t="shared" si="5"/>
        <v>2367878</v>
      </c>
      <c r="H32" s="104">
        <f t="shared" si="5"/>
        <v>62925</v>
      </c>
      <c r="I32" s="104">
        <f t="shared" si="5"/>
        <v>3628456</v>
      </c>
      <c r="J32" s="104">
        <f t="shared" si="5"/>
        <v>0</v>
      </c>
      <c r="K32" s="104">
        <f t="shared" si="5"/>
        <v>5187</v>
      </c>
      <c r="L32" s="104">
        <f t="shared" si="5"/>
        <v>4650144</v>
      </c>
      <c r="M32" s="104">
        <f t="shared" si="5"/>
        <v>4655331</v>
      </c>
      <c r="N32" s="104">
        <f t="shared" si="5"/>
        <v>1732531</v>
      </c>
      <c r="O32" s="104">
        <f t="shared" si="5"/>
        <v>11000</v>
      </c>
      <c r="P32" s="104">
        <f t="shared" si="5"/>
        <v>90157</v>
      </c>
      <c r="Q32" s="104">
        <f t="shared" si="5"/>
        <v>1833688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10117475</v>
      </c>
      <c r="W32" s="104">
        <f t="shared" si="5"/>
        <v>10303000</v>
      </c>
      <c r="X32" s="104">
        <f t="shared" si="5"/>
        <v>-185525</v>
      </c>
      <c r="Y32" s="105">
        <f>+IF(W32&lt;&gt;0,(X32/W32)*100,0)</f>
        <v>-1.8006891196738812</v>
      </c>
      <c r="Z32" s="106">
        <f t="shared" si="5"/>
        <v>10303000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15765258</v>
      </c>
      <c r="C35" s="18">
        <v>0</v>
      </c>
      <c r="D35" s="58">
        <v>10952367</v>
      </c>
      <c r="E35" s="59">
        <v>20400058</v>
      </c>
      <c r="F35" s="59">
        <v>17600779</v>
      </c>
      <c r="G35" s="59">
        <v>-1302109</v>
      </c>
      <c r="H35" s="59">
        <v>-2102949</v>
      </c>
      <c r="I35" s="59">
        <v>14195721</v>
      </c>
      <c r="J35" s="59">
        <v>-953483</v>
      </c>
      <c r="K35" s="59">
        <v>284521</v>
      </c>
      <c r="L35" s="59">
        <v>19156715</v>
      </c>
      <c r="M35" s="59">
        <v>18487753</v>
      </c>
      <c r="N35" s="59">
        <v>16463612</v>
      </c>
      <c r="O35" s="59">
        <v>-628971</v>
      </c>
      <c r="P35" s="59">
        <v>10418302</v>
      </c>
      <c r="Q35" s="59">
        <v>26252943</v>
      </c>
      <c r="R35" s="59">
        <v>-1997050</v>
      </c>
      <c r="S35" s="59">
        <v>-701175</v>
      </c>
      <c r="T35" s="59">
        <v>-4025078</v>
      </c>
      <c r="U35" s="59">
        <v>-6723303</v>
      </c>
      <c r="V35" s="59">
        <v>52213114</v>
      </c>
      <c r="W35" s="59">
        <v>20400058</v>
      </c>
      <c r="X35" s="59">
        <v>31813056</v>
      </c>
      <c r="Y35" s="60">
        <v>155.95</v>
      </c>
      <c r="Z35" s="61">
        <v>20400058</v>
      </c>
    </row>
    <row r="36" spans="1:26" ht="12.75">
      <c r="A36" s="57" t="s">
        <v>53</v>
      </c>
      <c r="B36" s="18">
        <v>229392547</v>
      </c>
      <c r="C36" s="18">
        <v>0</v>
      </c>
      <c r="D36" s="58">
        <v>217608761</v>
      </c>
      <c r="E36" s="59">
        <v>214428313</v>
      </c>
      <c r="F36" s="59">
        <v>1197653</v>
      </c>
      <c r="G36" s="59">
        <v>2367878</v>
      </c>
      <c r="H36" s="59">
        <v>62925</v>
      </c>
      <c r="I36" s="59">
        <v>3628456</v>
      </c>
      <c r="J36" s="59">
        <v>0</v>
      </c>
      <c r="K36" s="59">
        <v>5187</v>
      </c>
      <c r="L36" s="59">
        <v>234042691</v>
      </c>
      <c r="M36" s="59">
        <v>234047878</v>
      </c>
      <c r="N36" s="59">
        <v>1732531</v>
      </c>
      <c r="O36" s="59">
        <v>11000</v>
      </c>
      <c r="P36" s="59">
        <v>90157</v>
      </c>
      <c r="Q36" s="59">
        <v>1833688</v>
      </c>
      <c r="R36" s="59">
        <v>0</v>
      </c>
      <c r="S36" s="59">
        <v>0</v>
      </c>
      <c r="T36" s="59">
        <v>0</v>
      </c>
      <c r="U36" s="59">
        <v>0</v>
      </c>
      <c r="V36" s="59">
        <v>239510022</v>
      </c>
      <c r="W36" s="59">
        <v>214428313</v>
      </c>
      <c r="X36" s="59">
        <v>25081709</v>
      </c>
      <c r="Y36" s="60">
        <v>11.7</v>
      </c>
      <c r="Z36" s="61">
        <v>214428313</v>
      </c>
    </row>
    <row r="37" spans="1:26" ht="12.75">
      <c r="A37" s="57" t="s">
        <v>54</v>
      </c>
      <c r="B37" s="18">
        <v>44690098</v>
      </c>
      <c r="C37" s="18">
        <v>0</v>
      </c>
      <c r="D37" s="58">
        <v>10997840</v>
      </c>
      <c r="E37" s="59">
        <v>13254524</v>
      </c>
      <c r="F37" s="59">
        <v>8566652</v>
      </c>
      <c r="G37" s="59">
        <v>-12545963</v>
      </c>
      <c r="H37" s="59">
        <v>-349713</v>
      </c>
      <c r="I37" s="59">
        <v>-4329024</v>
      </c>
      <c r="J37" s="59">
        <v>652091</v>
      </c>
      <c r="K37" s="59">
        <v>890341</v>
      </c>
      <c r="L37" s="59">
        <v>42881325</v>
      </c>
      <c r="M37" s="59">
        <v>44423757</v>
      </c>
      <c r="N37" s="59">
        <v>8970356</v>
      </c>
      <c r="O37" s="59">
        <v>777456</v>
      </c>
      <c r="P37" s="59">
        <v>2820136</v>
      </c>
      <c r="Q37" s="59">
        <v>12567948</v>
      </c>
      <c r="R37" s="59">
        <v>-583384</v>
      </c>
      <c r="S37" s="59">
        <v>350861</v>
      </c>
      <c r="T37" s="59">
        <v>-1154701</v>
      </c>
      <c r="U37" s="59">
        <v>-1387224</v>
      </c>
      <c r="V37" s="59">
        <v>51275457</v>
      </c>
      <c r="W37" s="59">
        <v>13254524</v>
      </c>
      <c r="X37" s="59">
        <v>38020933</v>
      </c>
      <c r="Y37" s="60">
        <v>286.85</v>
      </c>
      <c r="Z37" s="61">
        <v>13254524</v>
      </c>
    </row>
    <row r="38" spans="1:26" ht="12.75">
      <c r="A38" s="57" t="s">
        <v>55</v>
      </c>
      <c r="B38" s="18">
        <v>27011499</v>
      </c>
      <c r="C38" s="18">
        <v>0</v>
      </c>
      <c r="D38" s="58">
        <v>29640723</v>
      </c>
      <c r="E38" s="59">
        <v>27540723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26381749</v>
      </c>
      <c r="M38" s="59">
        <v>26381749</v>
      </c>
      <c r="N38" s="59">
        <v>-103116</v>
      </c>
      <c r="O38" s="59">
        <v>-55061</v>
      </c>
      <c r="P38" s="59">
        <v>-224788</v>
      </c>
      <c r="Q38" s="59">
        <v>-382965</v>
      </c>
      <c r="R38" s="59">
        <v>-136084</v>
      </c>
      <c r="S38" s="59">
        <v>-65571</v>
      </c>
      <c r="T38" s="59">
        <v>-105453</v>
      </c>
      <c r="U38" s="59">
        <v>-307108</v>
      </c>
      <c r="V38" s="59">
        <v>25691676</v>
      </c>
      <c r="W38" s="59">
        <v>27540723</v>
      </c>
      <c r="X38" s="59">
        <v>-1849047</v>
      </c>
      <c r="Y38" s="60">
        <v>-6.71</v>
      </c>
      <c r="Z38" s="61">
        <v>27540723</v>
      </c>
    </row>
    <row r="39" spans="1:26" ht="12.75">
      <c r="A39" s="57" t="s">
        <v>56</v>
      </c>
      <c r="B39" s="18">
        <v>137129094</v>
      </c>
      <c r="C39" s="18">
        <v>0</v>
      </c>
      <c r="D39" s="58">
        <v>187922565</v>
      </c>
      <c r="E39" s="59">
        <v>194033124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184102772</v>
      </c>
      <c r="M39" s="59">
        <v>184102772</v>
      </c>
      <c r="N39" s="59">
        <v>9600425</v>
      </c>
      <c r="O39" s="59">
        <v>0</v>
      </c>
      <c r="P39" s="59">
        <v>8062291</v>
      </c>
      <c r="Q39" s="59">
        <v>17662716</v>
      </c>
      <c r="R39" s="59">
        <v>-1135730</v>
      </c>
      <c r="S39" s="59">
        <v>-828154</v>
      </c>
      <c r="T39" s="59">
        <v>0</v>
      </c>
      <c r="U39" s="59">
        <v>-1963884</v>
      </c>
      <c r="V39" s="59">
        <v>199801604</v>
      </c>
      <c r="W39" s="59">
        <v>194033124</v>
      </c>
      <c r="X39" s="59">
        <v>5768480</v>
      </c>
      <c r="Y39" s="60">
        <v>2.97</v>
      </c>
      <c r="Z39" s="61">
        <v>194033124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-53510684</v>
      </c>
      <c r="C42" s="18">
        <v>0</v>
      </c>
      <c r="D42" s="58">
        <v>-54746465</v>
      </c>
      <c r="E42" s="59">
        <v>-51715195</v>
      </c>
      <c r="F42" s="59">
        <v>-3075291</v>
      </c>
      <c r="G42" s="59">
        <v>-3480756</v>
      </c>
      <c r="H42" s="59">
        <v>-3294861</v>
      </c>
      <c r="I42" s="59">
        <v>-9850908</v>
      </c>
      <c r="J42" s="59">
        <v>-3586689</v>
      </c>
      <c r="K42" s="59">
        <v>-2791372</v>
      </c>
      <c r="L42" s="59">
        <v>-4282792</v>
      </c>
      <c r="M42" s="59">
        <v>-10660853</v>
      </c>
      <c r="N42" s="59">
        <v>-6144278</v>
      </c>
      <c r="O42" s="59">
        <v>-2913706</v>
      </c>
      <c r="P42" s="59">
        <v>-4697208</v>
      </c>
      <c r="Q42" s="59">
        <v>-13755192</v>
      </c>
      <c r="R42" s="59">
        <v>-3136882</v>
      </c>
      <c r="S42" s="59">
        <v>-2864536</v>
      </c>
      <c r="T42" s="59">
        <v>-3956574</v>
      </c>
      <c r="U42" s="59">
        <v>-9957992</v>
      </c>
      <c r="V42" s="59">
        <v>-44224945</v>
      </c>
      <c r="W42" s="59">
        <v>-51715195</v>
      </c>
      <c r="X42" s="59">
        <v>7490250</v>
      </c>
      <c r="Y42" s="60">
        <v>-14.48</v>
      </c>
      <c r="Z42" s="61">
        <v>-51715195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11457</v>
      </c>
      <c r="C44" s="18">
        <v>0</v>
      </c>
      <c r="D44" s="58">
        <v>42975</v>
      </c>
      <c r="E44" s="59">
        <v>0</v>
      </c>
      <c r="F44" s="59">
        <v>-129287</v>
      </c>
      <c r="G44" s="59">
        <v>2734</v>
      </c>
      <c r="H44" s="59">
        <v>-1728</v>
      </c>
      <c r="I44" s="59">
        <v>-128281</v>
      </c>
      <c r="J44" s="59">
        <v>-576</v>
      </c>
      <c r="K44" s="59">
        <v>0</v>
      </c>
      <c r="L44" s="59">
        <v>1503375</v>
      </c>
      <c r="M44" s="59">
        <v>1502799</v>
      </c>
      <c r="N44" s="59">
        <v>-1503805</v>
      </c>
      <c r="O44" s="59">
        <v>430</v>
      </c>
      <c r="P44" s="59">
        <v>0</v>
      </c>
      <c r="Q44" s="59">
        <v>-1503375</v>
      </c>
      <c r="R44" s="59">
        <v>0</v>
      </c>
      <c r="S44" s="59">
        <v>0</v>
      </c>
      <c r="T44" s="59">
        <v>6912</v>
      </c>
      <c r="U44" s="59">
        <v>6912</v>
      </c>
      <c r="V44" s="59">
        <v>-121945</v>
      </c>
      <c r="W44" s="59">
        <v>42975</v>
      </c>
      <c r="X44" s="59">
        <v>-164920</v>
      </c>
      <c r="Y44" s="60">
        <v>-383.76</v>
      </c>
      <c r="Z44" s="61">
        <v>0</v>
      </c>
    </row>
    <row r="45" spans="1:26" ht="12.75">
      <c r="A45" s="68" t="s">
        <v>61</v>
      </c>
      <c r="B45" s="21">
        <v>-46831696</v>
      </c>
      <c r="C45" s="21">
        <v>0</v>
      </c>
      <c r="D45" s="103">
        <v>-49451543</v>
      </c>
      <c r="E45" s="104">
        <v>-40595601</v>
      </c>
      <c r="F45" s="104">
        <v>-3204578</v>
      </c>
      <c r="G45" s="104">
        <f>+F45+G42+G43+G44+G83</f>
        <v>-6682600</v>
      </c>
      <c r="H45" s="104">
        <f>+G45+H42+H43+H44+H83</f>
        <v>-9979189</v>
      </c>
      <c r="I45" s="104">
        <f>+H45</f>
        <v>-9979189</v>
      </c>
      <c r="J45" s="104">
        <f>+H45+J42+J43+J44+J83</f>
        <v>-13566454</v>
      </c>
      <c r="K45" s="104">
        <f>+J45+K42+K43+K44+K83</f>
        <v>-16357826</v>
      </c>
      <c r="L45" s="104">
        <f>+K45+L42+L43+L44+L83</f>
        <v>-16683770</v>
      </c>
      <c r="M45" s="104">
        <f>+L45</f>
        <v>-16683770</v>
      </c>
      <c r="N45" s="104">
        <f>+L45+N42+N43+N44+N83</f>
        <v>-24331853</v>
      </c>
      <c r="O45" s="104">
        <f>+N45+O42+O43+O44+O83</f>
        <v>-27245129</v>
      </c>
      <c r="P45" s="104">
        <f>+O45+P42+P43+P44+P83</f>
        <v>-31942337</v>
      </c>
      <c r="Q45" s="104">
        <f>+P45</f>
        <v>-31942337</v>
      </c>
      <c r="R45" s="104">
        <f>+P45+R42+R43+R44+R83</f>
        <v>-35079219</v>
      </c>
      <c r="S45" s="104">
        <f>+R45+S42+S43+S44+S83</f>
        <v>-37943755</v>
      </c>
      <c r="T45" s="104">
        <f>+S45+T42+T43+T44+T83</f>
        <v>-41893417</v>
      </c>
      <c r="U45" s="104">
        <f>+T45</f>
        <v>-41893417</v>
      </c>
      <c r="V45" s="104">
        <f>+U45</f>
        <v>-41893417</v>
      </c>
      <c r="W45" s="104">
        <f>+W83+W42+W43+W44</f>
        <v>-51234558</v>
      </c>
      <c r="X45" s="104">
        <f>+V45-W45</f>
        <v>9341141</v>
      </c>
      <c r="Y45" s="105">
        <f>+IF(W45&lt;&gt;0,+(X45/W45)*100,0)</f>
        <v>-18.232110053530665</v>
      </c>
      <c r="Z45" s="106">
        <v>-40595601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8314144</v>
      </c>
      <c r="C68" s="18">
        <v>0</v>
      </c>
      <c r="D68" s="19">
        <v>10389049</v>
      </c>
      <c r="E68" s="20">
        <v>11297000</v>
      </c>
      <c r="F68" s="20">
        <v>11312508</v>
      </c>
      <c r="G68" s="20">
        <v>0</v>
      </c>
      <c r="H68" s="20">
        <v>-10222</v>
      </c>
      <c r="I68" s="20">
        <v>11302286</v>
      </c>
      <c r="J68" s="20">
        <v>-5025</v>
      </c>
      <c r="K68" s="20">
        <v>0</v>
      </c>
      <c r="L68" s="20">
        <v>0</v>
      </c>
      <c r="M68" s="20">
        <v>-5025</v>
      </c>
      <c r="N68" s="20">
        <v>11309636</v>
      </c>
      <c r="O68" s="20">
        <v>125622</v>
      </c>
      <c r="P68" s="20">
        <v>0</v>
      </c>
      <c r="Q68" s="20">
        <v>11435258</v>
      </c>
      <c r="R68" s="20">
        <v>0</v>
      </c>
      <c r="S68" s="20">
        <v>0</v>
      </c>
      <c r="T68" s="20">
        <v>-291444</v>
      </c>
      <c r="U68" s="20">
        <v>-291444</v>
      </c>
      <c r="V68" s="20">
        <v>22441075</v>
      </c>
      <c r="W68" s="20">
        <v>11297000</v>
      </c>
      <c r="X68" s="20">
        <v>0</v>
      </c>
      <c r="Y68" s="19">
        <v>0</v>
      </c>
      <c r="Z68" s="22">
        <v>11297000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7830652</v>
      </c>
      <c r="C70" s="18">
        <v>0</v>
      </c>
      <c r="D70" s="19">
        <v>9673294</v>
      </c>
      <c r="E70" s="20">
        <v>9673294</v>
      </c>
      <c r="F70" s="20">
        <v>1078618</v>
      </c>
      <c r="G70" s="20">
        <v>571922</v>
      </c>
      <c r="H70" s="20">
        <v>718272</v>
      </c>
      <c r="I70" s="20">
        <v>2368812</v>
      </c>
      <c r="J70" s="20">
        <v>750861</v>
      </c>
      <c r="K70" s="20">
        <v>684315</v>
      </c>
      <c r="L70" s="20">
        <v>849631</v>
      </c>
      <c r="M70" s="20">
        <v>2284807</v>
      </c>
      <c r="N70" s="20">
        <v>1557551</v>
      </c>
      <c r="O70" s="20">
        <v>304194</v>
      </c>
      <c r="P70" s="20">
        <v>633181</v>
      </c>
      <c r="Q70" s="20">
        <v>2494926</v>
      </c>
      <c r="R70" s="20">
        <v>590182</v>
      </c>
      <c r="S70" s="20">
        <v>558333</v>
      </c>
      <c r="T70" s="20">
        <v>536576</v>
      </c>
      <c r="U70" s="20">
        <v>1685091</v>
      </c>
      <c r="V70" s="20">
        <v>8833636</v>
      </c>
      <c r="W70" s="20">
        <v>9673294</v>
      </c>
      <c r="X70" s="20">
        <v>0</v>
      </c>
      <c r="Y70" s="19">
        <v>0</v>
      </c>
      <c r="Z70" s="22">
        <v>9673294</v>
      </c>
    </row>
    <row r="71" spans="1:26" ht="12.75" hidden="1">
      <c r="A71" s="38" t="s">
        <v>67</v>
      </c>
      <c r="B71" s="18">
        <v>2877379</v>
      </c>
      <c r="C71" s="18">
        <v>0</v>
      </c>
      <c r="D71" s="19">
        <v>4386092</v>
      </c>
      <c r="E71" s="20">
        <v>4386092</v>
      </c>
      <c r="F71" s="20">
        <v>354494</v>
      </c>
      <c r="G71" s="20">
        <v>417124</v>
      </c>
      <c r="H71" s="20">
        <v>364981</v>
      </c>
      <c r="I71" s="20">
        <v>1136599</v>
      </c>
      <c r="J71" s="20">
        <v>437718</v>
      </c>
      <c r="K71" s="20">
        <v>448559</v>
      </c>
      <c r="L71" s="20">
        <v>435944</v>
      </c>
      <c r="M71" s="20">
        <v>1322221</v>
      </c>
      <c r="N71" s="20">
        <v>733618</v>
      </c>
      <c r="O71" s="20">
        <v>401054</v>
      </c>
      <c r="P71" s="20">
        <v>312211</v>
      </c>
      <c r="Q71" s="20">
        <v>1446883</v>
      </c>
      <c r="R71" s="20">
        <v>392500</v>
      </c>
      <c r="S71" s="20">
        <v>343738</v>
      </c>
      <c r="T71" s="20">
        <v>326777</v>
      </c>
      <c r="U71" s="20">
        <v>1063015</v>
      </c>
      <c r="V71" s="20">
        <v>4968718</v>
      </c>
      <c r="W71" s="20">
        <v>4386092</v>
      </c>
      <c r="X71" s="20">
        <v>0</v>
      </c>
      <c r="Y71" s="19">
        <v>0</v>
      </c>
      <c r="Z71" s="22">
        <v>4386092</v>
      </c>
    </row>
    <row r="72" spans="1:26" ht="12.75" hidden="1">
      <c r="A72" s="38" t="s">
        <v>68</v>
      </c>
      <c r="B72" s="18">
        <v>1469644</v>
      </c>
      <c r="C72" s="18">
        <v>0</v>
      </c>
      <c r="D72" s="19">
        <v>1816950</v>
      </c>
      <c r="E72" s="20">
        <v>1816950</v>
      </c>
      <c r="F72" s="20">
        <v>174018</v>
      </c>
      <c r="G72" s="20">
        <v>154980</v>
      </c>
      <c r="H72" s="20">
        <v>161343</v>
      </c>
      <c r="I72" s="20">
        <v>490341</v>
      </c>
      <c r="J72" s="20">
        <v>35147</v>
      </c>
      <c r="K72" s="20">
        <v>161458</v>
      </c>
      <c r="L72" s="20">
        <v>282921</v>
      </c>
      <c r="M72" s="20">
        <v>479526</v>
      </c>
      <c r="N72" s="20">
        <v>333932</v>
      </c>
      <c r="O72" s="20">
        <v>141796</v>
      </c>
      <c r="P72" s="20">
        <v>157691</v>
      </c>
      <c r="Q72" s="20">
        <v>633419</v>
      </c>
      <c r="R72" s="20">
        <v>161344</v>
      </c>
      <c r="S72" s="20">
        <v>162708</v>
      </c>
      <c r="T72" s="20">
        <v>158103</v>
      </c>
      <c r="U72" s="20">
        <v>482155</v>
      </c>
      <c r="V72" s="20">
        <v>2085441</v>
      </c>
      <c r="W72" s="20">
        <v>1816950</v>
      </c>
      <c r="X72" s="20">
        <v>0</v>
      </c>
      <c r="Y72" s="19">
        <v>0</v>
      </c>
      <c r="Z72" s="22">
        <v>1816950</v>
      </c>
    </row>
    <row r="73" spans="1:26" ht="12.75" hidden="1">
      <c r="A73" s="38" t="s">
        <v>69</v>
      </c>
      <c r="B73" s="18">
        <v>1314566</v>
      </c>
      <c r="C73" s="18">
        <v>0</v>
      </c>
      <c r="D73" s="19">
        <v>1764238</v>
      </c>
      <c r="E73" s="20">
        <v>1764238</v>
      </c>
      <c r="F73" s="20">
        <v>204199</v>
      </c>
      <c r="G73" s="20">
        <v>204269</v>
      </c>
      <c r="H73" s="20">
        <v>202653</v>
      </c>
      <c r="I73" s="20">
        <v>611121</v>
      </c>
      <c r="J73" s="20">
        <v>201033</v>
      </c>
      <c r="K73" s="20">
        <v>203140</v>
      </c>
      <c r="L73" s="20">
        <v>203070</v>
      </c>
      <c r="M73" s="20">
        <v>607243</v>
      </c>
      <c r="N73" s="20">
        <v>407330</v>
      </c>
      <c r="O73" s="20">
        <v>203420</v>
      </c>
      <c r="P73" s="20">
        <v>203770</v>
      </c>
      <c r="Q73" s="20">
        <v>814520</v>
      </c>
      <c r="R73" s="20">
        <v>203770</v>
      </c>
      <c r="S73" s="20">
        <v>203770</v>
      </c>
      <c r="T73" s="20">
        <v>203780</v>
      </c>
      <c r="U73" s="20">
        <v>611320</v>
      </c>
      <c r="V73" s="20">
        <v>2644204</v>
      </c>
      <c r="W73" s="20">
        <v>1764238</v>
      </c>
      <c r="X73" s="20">
        <v>0</v>
      </c>
      <c r="Y73" s="19">
        <v>0</v>
      </c>
      <c r="Z73" s="22">
        <v>1764238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6711468</v>
      </c>
      <c r="C75" s="27">
        <v>0</v>
      </c>
      <c r="D75" s="28">
        <v>4306325</v>
      </c>
      <c r="E75" s="29">
        <v>4306325</v>
      </c>
      <c r="F75" s="29">
        <v>419609</v>
      </c>
      <c r="G75" s="29">
        <v>321274</v>
      </c>
      <c r="H75" s="29">
        <v>343452</v>
      </c>
      <c r="I75" s="29">
        <v>1084335</v>
      </c>
      <c r="J75" s="29">
        <v>627032</v>
      </c>
      <c r="K75" s="29">
        <v>640251</v>
      </c>
      <c r="L75" s="29">
        <v>647706</v>
      </c>
      <c r="M75" s="29">
        <v>1914989</v>
      </c>
      <c r="N75" s="29">
        <v>1125560</v>
      </c>
      <c r="O75" s="29">
        <v>674369</v>
      </c>
      <c r="P75" s="29">
        <v>679344</v>
      </c>
      <c r="Q75" s="29">
        <v>2479273</v>
      </c>
      <c r="R75" s="29">
        <v>716096</v>
      </c>
      <c r="S75" s="29">
        <v>717522</v>
      </c>
      <c r="T75" s="29">
        <v>725831</v>
      </c>
      <c r="U75" s="29">
        <v>2159449</v>
      </c>
      <c r="V75" s="29">
        <v>7638046</v>
      </c>
      <c r="W75" s="29">
        <v>4306325</v>
      </c>
      <c r="X75" s="29">
        <v>0</v>
      </c>
      <c r="Y75" s="28">
        <v>0</v>
      </c>
      <c r="Z75" s="30">
        <v>4306325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6667531</v>
      </c>
      <c r="C83" s="18"/>
      <c r="D83" s="19">
        <v>5251947</v>
      </c>
      <c r="E83" s="20">
        <v>11119594</v>
      </c>
      <c r="F83" s="20"/>
      <c r="G83" s="20"/>
      <c r="H83" s="20"/>
      <c r="I83" s="20"/>
      <c r="J83" s="20"/>
      <c r="K83" s="20"/>
      <c r="L83" s="20">
        <v>2453473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437662</v>
      </c>
      <c r="X83" s="20"/>
      <c r="Y83" s="19"/>
      <c r="Z83" s="22">
        <v>11119594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8421416</v>
      </c>
      <c r="C5" s="18">
        <v>0</v>
      </c>
      <c r="D5" s="58">
        <v>15966632</v>
      </c>
      <c r="E5" s="59">
        <v>15966632</v>
      </c>
      <c r="F5" s="59">
        <v>13776787</v>
      </c>
      <c r="G5" s="59">
        <v>-752</v>
      </c>
      <c r="H5" s="59">
        <v>-9512</v>
      </c>
      <c r="I5" s="59">
        <v>13766523</v>
      </c>
      <c r="J5" s="59">
        <v>-12806</v>
      </c>
      <c r="K5" s="59">
        <v>-67483</v>
      </c>
      <c r="L5" s="59">
        <v>-4403</v>
      </c>
      <c r="M5" s="59">
        <v>-84692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13681831</v>
      </c>
      <c r="W5" s="59">
        <v>15966632</v>
      </c>
      <c r="X5" s="59">
        <v>-2284801</v>
      </c>
      <c r="Y5" s="60">
        <v>-14.31</v>
      </c>
      <c r="Z5" s="61">
        <v>15966632</v>
      </c>
    </row>
    <row r="6" spans="1:26" ht="12.75">
      <c r="A6" s="57" t="s">
        <v>32</v>
      </c>
      <c r="B6" s="18">
        <v>41260227</v>
      </c>
      <c r="C6" s="18">
        <v>0</v>
      </c>
      <c r="D6" s="58">
        <v>58258561</v>
      </c>
      <c r="E6" s="59">
        <v>52212496</v>
      </c>
      <c r="F6" s="59">
        <v>4078476</v>
      </c>
      <c r="G6" s="59">
        <v>4556267</v>
      </c>
      <c r="H6" s="59">
        <v>4505981</v>
      </c>
      <c r="I6" s="59">
        <v>13140724</v>
      </c>
      <c r="J6" s="59">
        <v>4204632</v>
      </c>
      <c r="K6" s="59">
        <v>4521076</v>
      </c>
      <c r="L6" s="59">
        <v>3879853</v>
      </c>
      <c r="M6" s="59">
        <v>12605561</v>
      </c>
      <c r="N6" s="59">
        <v>4789888</v>
      </c>
      <c r="O6" s="59">
        <v>4628458</v>
      </c>
      <c r="P6" s="59">
        <v>4888007</v>
      </c>
      <c r="Q6" s="59">
        <v>14306353</v>
      </c>
      <c r="R6" s="59">
        <v>4562755</v>
      </c>
      <c r="S6" s="59">
        <v>4028574</v>
      </c>
      <c r="T6" s="59">
        <v>4396058</v>
      </c>
      <c r="U6" s="59">
        <v>12987387</v>
      </c>
      <c r="V6" s="59">
        <v>53040025</v>
      </c>
      <c r="W6" s="59">
        <v>52212496</v>
      </c>
      <c r="X6" s="59">
        <v>827529</v>
      </c>
      <c r="Y6" s="60">
        <v>1.58</v>
      </c>
      <c r="Z6" s="61">
        <v>52212496</v>
      </c>
    </row>
    <row r="7" spans="1:26" ht="12.75">
      <c r="A7" s="57" t="s">
        <v>33</v>
      </c>
      <c r="B7" s="18">
        <v>1198138</v>
      </c>
      <c r="C7" s="18">
        <v>0</v>
      </c>
      <c r="D7" s="58">
        <v>750000</v>
      </c>
      <c r="E7" s="59">
        <v>750000</v>
      </c>
      <c r="F7" s="59">
        <v>48087</v>
      </c>
      <c r="G7" s="59">
        <v>107543</v>
      </c>
      <c r="H7" s="59">
        <v>105409</v>
      </c>
      <c r="I7" s="59">
        <v>261039</v>
      </c>
      <c r="J7" s="59">
        <v>83293</v>
      </c>
      <c r="K7" s="59">
        <v>41992</v>
      </c>
      <c r="L7" s="59">
        <v>70921</v>
      </c>
      <c r="M7" s="59">
        <v>196206</v>
      </c>
      <c r="N7" s="59">
        <v>113223</v>
      </c>
      <c r="O7" s="59">
        <v>92460</v>
      </c>
      <c r="P7" s="59">
        <v>79954</v>
      </c>
      <c r="Q7" s="59">
        <v>285637</v>
      </c>
      <c r="R7" s="59">
        <v>150235</v>
      </c>
      <c r="S7" s="59">
        <v>89170</v>
      </c>
      <c r="T7" s="59">
        <v>794066</v>
      </c>
      <c r="U7" s="59">
        <v>1033471</v>
      </c>
      <c r="V7" s="59">
        <v>1776353</v>
      </c>
      <c r="W7" s="59">
        <v>750000</v>
      </c>
      <c r="X7" s="59">
        <v>1026353</v>
      </c>
      <c r="Y7" s="60">
        <v>136.85</v>
      </c>
      <c r="Z7" s="61">
        <v>750000</v>
      </c>
    </row>
    <row r="8" spans="1:26" ht="12.75">
      <c r="A8" s="57" t="s">
        <v>34</v>
      </c>
      <c r="B8" s="18">
        <v>27213000</v>
      </c>
      <c r="C8" s="18">
        <v>0</v>
      </c>
      <c r="D8" s="58">
        <v>29391000</v>
      </c>
      <c r="E8" s="59">
        <v>29391000</v>
      </c>
      <c r="F8" s="59">
        <v>-423335</v>
      </c>
      <c r="G8" s="59">
        <v>-355917</v>
      </c>
      <c r="H8" s="59">
        <v>-559399</v>
      </c>
      <c r="I8" s="59">
        <v>-1338651</v>
      </c>
      <c r="J8" s="59">
        <v>1064157</v>
      </c>
      <c r="K8" s="59">
        <v>16853</v>
      </c>
      <c r="L8" s="59">
        <v>122206</v>
      </c>
      <c r="M8" s="59">
        <v>1203216</v>
      </c>
      <c r="N8" s="59">
        <v>38385</v>
      </c>
      <c r="O8" s="59">
        <v>-226587</v>
      </c>
      <c r="P8" s="59">
        <v>-582759</v>
      </c>
      <c r="Q8" s="59">
        <v>-770961</v>
      </c>
      <c r="R8" s="59">
        <v>-365268</v>
      </c>
      <c r="S8" s="59">
        <v>-609933</v>
      </c>
      <c r="T8" s="59">
        <v>-602639</v>
      </c>
      <c r="U8" s="59">
        <v>-1577840</v>
      </c>
      <c r="V8" s="59">
        <v>-2484236</v>
      </c>
      <c r="W8" s="59">
        <v>29391000</v>
      </c>
      <c r="X8" s="59">
        <v>-31875236</v>
      </c>
      <c r="Y8" s="60">
        <v>-108.45</v>
      </c>
      <c r="Z8" s="61">
        <v>29391000</v>
      </c>
    </row>
    <row r="9" spans="1:26" ht="12.75">
      <c r="A9" s="57" t="s">
        <v>35</v>
      </c>
      <c r="B9" s="18">
        <v>13303027</v>
      </c>
      <c r="C9" s="18">
        <v>0</v>
      </c>
      <c r="D9" s="58">
        <v>5481441</v>
      </c>
      <c r="E9" s="59">
        <v>3411735</v>
      </c>
      <c r="F9" s="59">
        <v>-27433</v>
      </c>
      <c r="G9" s="59">
        <v>158780</v>
      </c>
      <c r="H9" s="59">
        <v>185787</v>
      </c>
      <c r="I9" s="59">
        <v>317134</v>
      </c>
      <c r="J9" s="59">
        <v>122212</v>
      </c>
      <c r="K9" s="59">
        <v>207434</v>
      </c>
      <c r="L9" s="59">
        <v>175485</v>
      </c>
      <c r="M9" s="59">
        <v>505131</v>
      </c>
      <c r="N9" s="59">
        <v>119867</v>
      </c>
      <c r="O9" s="59">
        <v>946771</v>
      </c>
      <c r="P9" s="59">
        <v>146561</v>
      </c>
      <c r="Q9" s="59">
        <v>1213199</v>
      </c>
      <c r="R9" s="59">
        <v>22659</v>
      </c>
      <c r="S9" s="59">
        <v>216014</v>
      </c>
      <c r="T9" s="59">
        <v>148590</v>
      </c>
      <c r="U9" s="59">
        <v>387263</v>
      </c>
      <c r="V9" s="59">
        <v>2422727</v>
      </c>
      <c r="W9" s="59">
        <v>3411735</v>
      </c>
      <c r="X9" s="59">
        <v>-989008</v>
      </c>
      <c r="Y9" s="60">
        <v>-28.99</v>
      </c>
      <c r="Z9" s="61">
        <v>3411735</v>
      </c>
    </row>
    <row r="10" spans="1:26" ht="20.25">
      <c r="A10" s="62" t="s">
        <v>113</v>
      </c>
      <c r="B10" s="63">
        <f>SUM(B5:B9)</f>
        <v>91395808</v>
      </c>
      <c r="C10" s="63">
        <f>SUM(C5:C9)</f>
        <v>0</v>
      </c>
      <c r="D10" s="64">
        <f aca="true" t="shared" si="0" ref="D10:Z10">SUM(D5:D9)</f>
        <v>109847634</v>
      </c>
      <c r="E10" s="65">
        <f t="shared" si="0"/>
        <v>101731863</v>
      </c>
      <c r="F10" s="65">
        <f t="shared" si="0"/>
        <v>17452582</v>
      </c>
      <c r="G10" s="65">
        <f t="shared" si="0"/>
        <v>4465921</v>
      </c>
      <c r="H10" s="65">
        <f t="shared" si="0"/>
        <v>4228266</v>
      </c>
      <c r="I10" s="65">
        <f t="shared" si="0"/>
        <v>26146769</v>
      </c>
      <c r="J10" s="65">
        <f t="shared" si="0"/>
        <v>5461488</v>
      </c>
      <c r="K10" s="65">
        <f t="shared" si="0"/>
        <v>4719872</v>
      </c>
      <c r="L10" s="65">
        <f t="shared" si="0"/>
        <v>4244062</v>
      </c>
      <c r="M10" s="65">
        <f t="shared" si="0"/>
        <v>14425422</v>
      </c>
      <c r="N10" s="65">
        <f t="shared" si="0"/>
        <v>5061363</v>
      </c>
      <c r="O10" s="65">
        <f t="shared" si="0"/>
        <v>5441102</v>
      </c>
      <c r="P10" s="65">
        <f t="shared" si="0"/>
        <v>4531763</v>
      </c>
      <c r="Q10" s="65">
        <f t="shared" si="0"/>
        <v>15034228</v>
      </c>
      <c r="R10" s="65">
        <f t="shared" si="0"/>
        <v>4370381</v>
      </c>
      <c r="S10" s="65">
        <f t="shared" si="0"/>
        <v>3723825</v>
      </c>
      <c r="T10" s="65">
        <f t="shared" si="0"/>
        <v>4736075</v>
      </c>
      <c r="U10" s="65">
        <f t="shared" si="0"/>
        <v>12830281</v>
      </c>
      <c r="V10" s="65">
        <f t="shared" si="0"/>
        <v>68436700</v>
      </c>
      <c r="W10" s="65">
        <f t="shared" si="0"/>
        <v>101731863</v>
      </c>
      <c r="X10" s="65">
        <f t="shared" si="0"/>
        <v>-33295163</v>
      </c>
      <c r="Y10" s="66">
        <f>+IF(W10&lt;&gt;0,(X10/W10)*100,0)</f>
        <v>-32.72835276790321</v>
      </c>
      <c r="Z10" s="67">
        <f t="shared" si="0"/>
        <v>101731863</v>
      </c>
    </row>
    <row r="11" spans="1:26" ht="12.75">
      <c r="A11" s="57" t="s">
        <v>36</v>
      </c>
      <c r="B11" s="18">
        <v>36926572</v>
      </c>
      <c r="C11" s="18">
        <v>0</v>
      </c>
      <c r="D11" s="58">
        <v>42071737</v>
      </c>
      <c r="E11" s="59">
        <v>40229546</v>
      </c>
      <c r="F11" s="59">
        <v>3116747</v>
      </c>
      <c r="G11" s="59">
        <v>3017148</v>
      </c>
      <c r="H11" s="59">
        <v>2966716</v>
      </c>
      <c r="I11" s="59">
        <v>9100611</v>
      </c>
      <c r="J11" s="59">
        <v>3445938</v>
      </c>
      <c r="K11" s="59">
        <v>4223100</v>
      </c>
      <c r="L11" s="59">
        <v>3573139</v>
      </c>
      <c r="M11" s="59">
        <v>11242177</v>
      </c>
      <c r="N11" s="59">
        <v>2967819</v>
      </c>
      <c r="O11" s="59">
        <v>2914944</v>
      </c>
      <c r="P11" s="59">
        <v>3042851</v>
      </c>
      <c r="Q11" s="59">
        <v>8925614</v>
      </c>
      <c r="R11" s="59">
        <v>3007108</v>
      </c>
      <c r="S11" s="59">
        <v>3286809</v>
      </c>
      <c r="T11" s="59">
        <v>3222015</v>
      </c>
      <c r="U11" s="59">
        <v>9515932</v>
      </c>
      <c r="V11" s="59">
        <v>38784334</v>
      </c>
      <c r="W11" s="59">
        <v>40229546</v>
      </c>
      <c r="X11" s="59">
        <v>-1445212</v>
      </c>
      <c r="Y11" s="60">
        <v>-3.59</v>
      </c>
      <c r="Z11" s="61">
        <v>40229546</v>
      </c>
    </row>
    <row r="12" spans="1:26" ht="12.75">
      <c r="A12" s="57" t="s">
        <v>37</v>
      </c>
      <c r="B12" s="18">
        <v>3102684</v>
      </c>
      <c r="C12" s="18">
        <v>0</v>
      </c>
      <c r="D12" s="58">
        <v>3356492</v>
      </c>
      <c r="E12" s="59">
        <v>3356492</v>
      </c>
      <c r="F12" s="59">
        <v>233276</v>
      </c>
      <c r="G12" s="59">
        <v>252653</v>
      </c>
      <c r="H12" s="59">
        <v>257023</v>
      </c>
      <c r="I12" s="59">
        <v>742952</v>
      </c>
      <c r="J12" s="59">
        <v>257023</v>
      </c>
      <c r="K12" s="59">
        <v>257023</v>
      </c>
      <c r="L12" s="59">
        <v>257023</v>
      </c>
      <c r="M12" s="59">
        <v>771069</v>
      </c>
      <c r="N12" s="59">
        <v>257023</v>
      </c>
      <c r="O12" s="59">
        <v>257023</v>
      </c>
      <c r="P12" s="59">
        <v>256723</v>
      </c>
      <c r="Q12" s="59">
        <v>770769</v>
      </c>
      <c r="R12" s="59">
        <v>256723</v>
      </c>
      <c r="S12" s="59">
        <v>256723</v>
      </c>
      <c r="T12" s="59">
        <v>256723</v>
      </c>
      <c r="U12" s="59">
        <v>770169</v>
      </c>
      <c r="V12" s="59">
        <v>3054959</v>
      </c>
      <c r="W12" s="59">
        <v>3356492</v>
      </c>
      <c r="X12" s="59">
        <v>-301533</v>
      </c>
      <c r="Y12" s="60">
        <v>-8.98</v>
      </c>
      <c r="Z12" s="61">
        <v>3356492</v>
      </c>
    </row>
    <row r="13" spans="1:26" ht="12.75">
      <c r="A13" s="57" t="s">
        <v>114</v>
      </c>
      <c r="B13" s="18">
        <v>12913784</v>
      </c>
      <c r="C13" s="18">
        <v>0</v>
      </c>
      <c r="D13" s="58">
        <v>9143532</v>
      </c>
      <c r="E13" s="59">
        <v>9143532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9143532</v>
      </c>
      <c r="X13" s="59">
        <v>-9143532</v>
      </c>
      <c r="Y13" s="60">
        <v>-100</v>
      </c>
      <c r="Z13" s="61">
        <v>9143532</v>
      </c>
    </row>
    <row r="14" spans="1:26" ht="12.75">
      <c r="A14" s="57" t="s">
        <v>38</v>
      </c>
      <c r="B14" s="18">
        <v>3042650</v>
      </c>
      <c r="C14" s="18">
        <v>0</v>
      </c>
      <c r="D14" s="58">
        <v>2083672</v>
      </c>
      <c r="E14" s="59">
        <v>2083672</v>
      </c>
      <c r="F14" s="59">
        <v>2580</v>
      </c>
      <c r="G14" s="59">
        <v>2311</v>
      </c>
      <c r="H14" s="59">
        <v>2038</v>
      </c>
      <c r="I14" s="59">
        <v>6929</v>
      </c>
      <c r="J14" s="59">
        <v>1761</v>
      </c>
      <c r="K14" s="59">
        <v>1480</v>
      </c>
      <c r="L14" s="59">
        <v>0</v>
      </c>
      <c r="M14" s="59">
        <v>3241</v>
      </c>
      <c r="N14" s="59">
        <v>902</v>
      </c>
      <c r="O14" s="59">
        <v>31002</v>
      </c>
      <c r="P14" s="59">
        <v>911</v>
      </c>
      <c r="Q14" s="59">
        <v>32815</v>
      </c>
      <c r="R14" s="59">
        <v>-1714</v>
      </c>
      <c r="S14" s="59">
        <v>-1637</v>
      </c>
      <c r="T14" s="59">
        <v>0</v>
      </c>
      <c r="U14" s="59">
        <v>-3351</v>
      </c>
      <c r="V14" s="59">
        <v>39634</v>
      </c>
      <c r="W14" s="59">
        <v>2083672</v>
      </c>
      <c r="X14" s="59">
        <v>-2044038</v>
      </c>
      <c r="Y14" s="60">
        <v>-98.1</v>
      </c>
      <c r="Z14" s="61">
        <v>2083672</v>
      </c>
    </row>
    <row r="15" spans="1:26" ht="12.75">
      <c r="A15" s="57" t="s">
        <v>39</v>
      </c>
      <c r="B15" s="18">
        <v>21901197</v>
      </c>
      <c r="C15" s="18">
        <v>0</v>
      </c>
      <c r="D15" s="58">
        <v>31242672</v>
      </c>
      <c r="E15" s="59">
        <v>28032026</v>
      </c>
      <c r="F15" s="59">
        <v>66474</v>
      </c>
      <c r="G15" s="59">
        <v>2394315</v>
      </c>
      <c r="H15" s="59">
        <v>3060310</v>
      </c>
      <c r="I15" s="59">
        <v>5521099</v>
      </c>
      <c r="J15" s="59">
        <v>2681507</v>
      </c>
      <c r="K15" s="59">
        <v>1577386</v>
      </c>
      <c r="L15" s="59">
        <v>151784</v>
      </c>
      <c r="M15" s="59">
        <v>4410677</v>
      </c>
      <c r="N15" s="59">
        <v>1431879</v>
      </c>
      <c r="O15" s="59">
        <v>1744167</v>
      </c>
      <c r="P15" s="59">
        <v>1682361</v>
      </c>
      <c r="Q15" s="59">
        <v>4858407</v>
      </c>
      <c r="R15" s="59">
        <v>32881</v>
      </c>
      <c r="S15" s="59">
        <v>3103560</v>
      </c>
      <c r="T15" s="59">
        <v>1709983</v>
      </c>
      <c r="U15" s="59">
        <v>4846424</v>
      </c>
      <c r="V15" s="59">
        <v>19636607</v>
      </c>
      <c r="W15" s="59">
        <v>28032026</v>
      </c>
      <c r="X15" s="59">
        <v>-8395419</v>
      </c>
      <c r="Y15" s="60">
        <v>-29.95</v>
      </c>
      <c r="Z15" s="61">
        <v>28032026</v>
      </c>
    </row>
    <row r="16" spans="1:26" ht="12.75">
      <c r="A16" s="57" t="s">
        <v>34</v>
      </c>
      <c r="B16" s="18">
        <v>57088</v>
      </c>
      <c r="C16" s="18">
        <v>0</v>
      </c>
      <c r="D16" s="58">
        <v>60000</v>
      </c>
      <c r="E16" s="59">
        <v>60000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6041</v>
      </c>
      <c r="P16" s="59">
        <v>0</v>
      </c>
      <c r="Q16" s="59">
        <v>6041</v>
      </c>
      <c r="R16" s="59">
        <v>0</v>
      </c>
      <c r="S16" s="59">
        <v>0</v>
      </c>
      <c r="T16" s="59">
        <v>0</v>
      </c>
      <c r="U16" s="59">
        <v>0</v>
      </c>
      <c r="V16" s="59">
        <v>6041</v>
      </c>
      <c r="W16" s="59">
        <v>60000</v>
      </c>
      <c r="X16" s="59">
        <v>-53959</v>
      </c>
      <c r="Y16" s="60">
        <v>-89.93</v>
      </c>
      <c r="Z16" s="61">
        <v>60000</v>
      </c>
    </row>
    <row r="17" spans="1:26" ht="12.75">
      <c r="A17" s="57" t="s">
        <v>40</v>
      </c>
      <c r="B17" s="18">
        <v>30832821</v>
      </c>
      <c r="C17" s="18">
        <v>0</v>
      </c>
      <c r="D17" s="58">
        <v>33237133</v>
      </c>
      <c r="E17" s="59">
        <v>32802918</v>
      </c>
      <c r="F17" s="59">
        <v>587143</v>
      </c>
      <c r="G17" s="59">
        <v>675902</v>
      </c>
      <c r="H17" s="59">
        <v>1227373</v>
      </c>
      <c r="I17" s="59">
        <v>2490418</v>
      </c>
      <c r="J17" s="59">
        <v>1600699</v>
      </c>
      <c r="K17" s="59">
        <v>1504110</v>
      </c>
      <c r="L17" s="59">
        <v>1885517</v>
      </c>
      <c r="M17" s="59">
        <v>4990326</v>
      </c>
      <c r="N17" s="59">
        <v>831289</v>
      </c>
      <c r="O17" s="59">
        <v>3842374</v>
      </c>
      <c r="P17" s="59">
        <v>2250993</v>
      </c>
      <c r="Q17" s="59">
        <v>6924656</v>
      </c>
      <c r="R17" s="59">
        <v>599093</v>
      </c>
      <c r="S17" s="59">
        <v>953789</v>
      </c>
      <c r="T17" s="59">
        <v>1578934</v>
      </c>
      <c r="U17" s="59">
        <v>3131816</v>
      </c>
      <c r="V17" s="59">
        <v>17537216</v>
      </c>
      <c r="W17" s="59">
        <v>32802918</v>
      </c>
      <c r="X17" s="59">
        <v>-15265702</v>
      </c>
      <c r="Y17" s="60">
        <v>-46.54</v>
      </c>
      <c r="Z17" s="61">
        <v>32802918</v>
      </c>
    </row>
    <row r="18" spans="1:26" ht="12.75">
      <c r="A18" s="68" t="s">
        <v>41</v>
      </c>
      <c r="B18" s="69">
        <f>SUM(B11:B17)</f>
        <v>108776796</v>
      </c>
      <c r="C18" s="69">
        <f>SUM(C11:C17)</f>
        <v>0</v>
      </c>
      <c r="D18" s="70">
        <f aca="true" t="shared" si="1" ref="D18:Z18">SUM(D11:D17)</f>
        <v>121195238</v>
      </c>
      <c r="E18" s="71">
        <f t="shared" si="1"/>
        <v>115708186</v>
      </c>
      <c r="F18" s="71">
        <f t="shared" si="1"/>
        <v>4006220</v>
      </c>
      <c r="G18" s="71">
        <f t="shared" si="1"/>
        <v>6342329</v>
      </c>
      <c r="H18" s="71">
        <f t="shared" si="1"/>
        <v>7513460</v>
      </c>
      <c r="I18" s="71">
        <f t="shared" si="1"/>
        <v>17862009</v>
      </c>
      <c r="J18" s="71">
        <f t="shared" si="1"/>
        <v>7986928</v>
      </c>
      <c r="K18" s="71">
        <f t="shared" si="1"/>
        <v>7563099</v>
      </c>
      <c r="L18" s="71">
        <f t="shared" si="1"/>
        <v>5867463</v>
      </c>
      <c r="M18" s="71">
        <f t="shared" si="1"/>
        <v>21417490</v>
      </c>
      <c r="N18" s="71">
        <f t="shared" si="1"/>
        <v>5488912</v>
      </c>
      <c r="O18" s="71">
        <f t="shared" si="1"/>
        <v>8795551</v>
      </c>
      <c r="P18" s="71">
        <f t="shared" si="1"/>
        <v>7233839</v>
      </c>
      <c r="Q18" s="71">
        <f t="shared" si="1"/>
        <v>21518302</v>
      </c>
      <c r="R18" s="71">
        <f t="shared" si="1"/>
        <v>3894091</v>
      </c>
      <c r="S18" s="71">
        <f t="shared" si="1"/>
        <v>7599244</v>
      </c>
      <c r="T18" s="71">
        <f t="shared" si="1"/>
        <v>6767655</v>
      </c>
      <c r="U18" s="71">
        <f t="shared" si="1"/>
        <v>18260990</v>
      </c>
      <c r="V18" s="71">
        <f t="shared" si="1"/>
        <v>79058791</v>
      </c>
      <c r="W18" s="71">
        <f t="shared" si="1"/>
        <v>115708186</v>
      </c>
      <c r="X18" s="71">
        <f t="shared" si="1"/>
        <v>-36649395</v>
      </c>
      <c r="Y18" s="66">
        <f>+IF(W18&lt;&gt;0,(X18/W18)*100,0)</f>
        <v>-31.673986315886072</v>
      </c>
      <c r="Z18" s="72">
        <f t="shared" si="1"/>
        <v>115708186</v>
      </c>
    </row>
    <row r="19" spans="1:26" ht="12.75">
      <c r="A19" s="68" t="s">
        <v>42</v>
      </c>
      <c r="B19" s="73">
        <f>+B10-B18</f>
        <v>-17380988</v>
      </c>
      <c r="C19" s="73">
        <f>+C10-C18</f>
        <v>0</v>
      </c>
      <c r="D19" s="74">
        <f aca="true" t="shared" si="2" ref="D19:Z19">+D10-D18</f>
        <v>-11347604</v>
      </c>
      <c r="E19" s="75">
        <f t="shared" si="2"/>
        <v>-13976323</v>
      </c>
      <c r="F19" s="75">
        <f t="shared" si="2"/>
        <v>13446362</v>
      </c>
      <c r="G19" s="75">
        <f t="shared" si="2"/>
        <v>-1876408</v>
      </c>
      <c r="H19" s="75">
        <f t="shared" si="2"/>
        <v>-3285194</v>
      </c>
      <c r="I19" s="75">
        <f t="shared" si="2"/>
        <v>8284760</v>
      </c>
      <c r="J19" s="75">
        <f t="shared" si="2"/>
        <v>-2525440</v>
      </c>
      <c r="K19" s="75">
        <f t="shared" si="2"/>
        <v>-2843227</v>
      </c>
      <c r="L19" s="75">
        <f t="shared" si="2"/>
        <v>-1623401</v>
      </c>
      <c r="M19" s="75">
        <f t="shared" si="2"/>
        <v>-6992068</v>
      </c>
      <c r="N19" s="75">
        <f t="shared" si="2"/>
        <v>-427549</v>
      </c>
      <c r="O19" s="75">
        <f t="shared" si="2"/>
        <v>-3354449</v>
      </c>
      <c r="P19" s="75">
        <f t="shared" si="2"/>
        <v>-2702076</v>
      </c>
      <c r="Q19" s="75">
        <f t="shared" si="2"/>
        <v>-6484074</v>
      </c>
      <c r="R19" s="75">
        <f t="shared" si="2"/>
        <v>476290</v>
      </c>
      <c r="S19" s="75">
        <f t="shared" si="2"/>
        <v>-3875419</v>
      </c>
      <c r="T19" s="75">
        <f t="shared" si="2"/>
        <v>-2031580</v>
      </c>
      <c r="U19" s="75">
        <f t="shared" si="2"/>
        <v>-5430709</v>
      </c>
      <c r="V19" s="75">
        <f t="shared" si="2"/>
        <v>-10622091</v>
      </c>
      <c r="W19" s="75">
        <f>IF(E10=E18,0,W10-W18)</f>
        <v>-13976323</v>
      </c>
      <c r="X19" s="75">
        <f t="shared" si="2"/>
        <v>3354232</v>
      </c>
      <c r="Y19" s="76">
        <f>+IF(W19&lt;&gt;0,(X19/W19)*100,0)</f>
        <v>-23.999388108016678</v>
      </c>
      <c r="Z19" s="77">
        <f t="shared" si="2"/>
        <v>-13976323</v>
      </c>
    </row>
    <row r="20" spans="1:26" ht="20.25">
      <c r="A20" s="78" t="s">
        <v>43</v>
      </c>
      <c r="B20" s="79">
        <v>69843964</v>
      </c>
      <c r="C20" s="79">
        <v>0</v>
      </c>
      <c r="D20" s="80">
        <v>51963000</v>
      </c>
      <c r="E20" s="81">
        <v>88130000</v>
      </c>
      <c r="F20" s="81">
        <v>0</v>
      </c>
      <c r="G20" s="81">
        <v>801965</v>
      </c>
      <c r="H20" s="81">
        <v>0</v>
      </c>
      <c r="I20" s="81">
        <v>801965</v>
      </c>
      <c r="J20" s="81">
        <v>8266095</v>
      </c>
      <c r="K20" s="81">
        <v>7202903</v>
      </c>
      <c r="L20" s="81">
        <v>3360839</v>
      </c>
      <c r="M20" s="81">
        <v>18829837</v>
      </c>
      <c r="N20" s="81">
        <v>0</v>
      </c>
      <c r="O20" s="81">
        <v>2611170</v>
      </c>
      <c r="P20" s="81">
        <v>26748417</v>
      </c>
      <c r="Q20" s="81">
        <v>29359587</v>
      </c>
      <c r="R20" s="81">
        <v>7174621</v>
      </c>
      <c r="S20" s="81">
        <v>0</v>
      </c>
      <c r="T20" s="81">
        <v>0</v>
      </c>
      <c r="U20" s="81">
        <v>7174621</v>
      </c>
      <c r="V20" s="81">
        <v>56166010</v>
      </c>
      <c r="W20" s="81">
        <v>88130000</v>
      </c>
      <c r="X20" s="81">
        <v>-31963990</v>
      </c>
      <c r="Y20" s="82">
        <v>-36.27</v>
      </c>
      <c r="Z20" s="83">
        <v>88130000</v>
      </c>
    </row>
    <row r="21" spans="1:26" ht="41.25">
      <c r="A21" s="84" t="s">
        <v>115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116</v>
      </c>
      <c r="B22" s="91">
        <f>SUM(B19:B21)</f>
        <v>52462976</v>
      </c>
      <c r="C22" s="91">
        <f>SUM(C19:C21)</f>
        <v>0</v>
      </c>
      <c r="D22" s="92">
        <f aca="true" t="shared" si="3" ref="D22:Z22">SUM(D19:D21)</f>
        <v>40615396</v>
      </c>
      <c r="E22" s="93">
        <f t="shared" si="3"/>
        <v>74153677</v>
      </c>
      <c r="F22" s="93">
        <f t="shared" si="3"/>
        <v>13446362</v>
      </c>
      <c r="G22" s="93">
        <f t="shared" si="3"/>
        <v>-1074443</v>
      </c>
      <c r="H22" s="93">
        <f t="shared" si="3"/>
        <v>-3285194</v>
      </c>
      <c r="I22" s="93">
        <f t="shared" si="3"/>
        <v>9086725</v>
      </c>
      <c r="J22" s="93">
        <f t="shared" si="3"/>
        <v>5740655</v>
      </c>
      <c r="K22" s="93">
        <f t="shared" si="3"/>
        <v>4359676</v>
      </c>
      <c r="L22" s="93">
        <f t="shared" si="3"/>
        <v>1737438</v>
      </c>
      <c r="M22" s="93">
        <f t="shared" si="3"/>
        <v>11837769</v>
      </c>
      <c r="N22" s="93">
        <f t="shared" si="3"/>
        <v>-427549</v>
      </c>
      <c r="O22" s="93">
        <f t="shared" si="3"/>
        <v>-743279</v>
      </c>
      <c r="P22" s="93">
        <f t="shared" si="3"/>
        <v>24046341</v>
      </c>
      <c r="Q22" s="93">
        <f t="shared" si="3"/>
        <v>22875513</v>
      </c>
      <c r="R22" s="93">
        <f t="shared" si="3"/>
        <v>7650911</v>
      </c>
      <c r="S22" s="93">
        <f t="shared" si="3"/>
        <v>-3875419</v>
      </c>
      <c r="T22" s="93">
        <f t="shared" si="3"/>
        <v>-2031580</v>
      </c>
      <c r="U22" s="93">
        <f t="shared" si="3"/>
        <v>1743912</v>
      </c>
      <c r="V22" s="93">
        <f t="shared" si="3"/>
        <v>45543919</v>
      </c>
      <c r="W22" s="93">
        <f t="shared" si="3"/>
        <v>74153677</v>
      </c>
      <c r="X22" s="93">
        <f t="shared" si="3"/>
        <v>-28609758</v>
      </c>
      <c r="Y22" s="94">
        <f>+IF(W22&lt;&gt;0,(X22/W22)*100,0)</f>
        <v>-38.58171186844855</v>
      </c>
      <c r="Z22" s="95">
        <f t="shared" si="3"/>
        <v>74153677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52462976</v>
      </c>
      <c r="C24" s="73">
        <f>SUM(C22:C23)</f>
        <v>0</v>
      </c>
      <c r="D24" s="74">
        <f aca="true" t="shared" si="4" ref="D24:Z24">SUM(D22:D23)</f>
        <v>40615396</v>
      </c>
      <c r="E24" s="75">
        <f t="shared" si="4"/>
        <v>74153677</v>
      </c>
      <c r="F24" s="75">
        <f t="shared" si="4"/>
        <v>13446362</v>
      </c>
      <c r="G24" s="75">
        <f t="shared" si="4"/>
        <v>-1074443</v>
      </c>
      <c r="H24" s="75">
        <f t="shared" si="4"/>
        <v>-3285194</v>
      </c>
      <c r="I24" s="75">
        <f t="shared" si="4"/>
        <v>9086725</v>
      </c>
      <c r="J24" s="75">
        <f t="shared" si="4"/>
        <v>5740655</v>
      </c>
      <c r="K24" s="75">
        <f t="shared" si="4"/>
        <v>4359676</v>
      </c>
      <c r="L24" s="75">
        <f t="shared" si="4"/>
        <v>1737438</v>
      </c>
      <c r="M24" s="75">
        <f t="shared" si="4"/>
        <v>11837769</v>
      </c>
      <c r="N24" s="75">
        <f t="shared" si="4"/>
        <v>-427549</v>
      </c>
      <c r="O24" s="75">
        <f t="shared" si="4"/>
        <v>-743279</v>
      </c>
      <c r="P24" s="75">
        <f t="shared" si="4"/>
        <v>24046341</v>
      </c>
      <c r="Q24" s="75">
        <f t="shared" si="4"/>
        <v>22875513</v>
      </c>
      <c r="R24" s="75">
        <f t="shared" si="4"/>
        <v>7650911</v>
      </c>
      <c r="S24" s="75">
        <f t="shared" si="4"/>
        <v>-3875419</v>
      </c>
      <c r="T24" s="75">
        <f t="shared" si="4"/>
        <v>-2031580</v>
      </c>
      <c r="U24" s="75">
        <f t="shared" si="4"/>
        <v>1743912</v>
      </c>
      <c r="V24" s="75">
        <f t="shared" si="4"/>
        <v>45543919</v>
      </c>
      <c r="W24" s="75">
        <f t="shared" si="4"/>
        <v>74153677</v>
      </c>
      <c r="X24" s="75">
        <f t="shared" si="4"/>
        <v>-28609758</v>
      </c>
      <c r="Y24" s="76">
        <f>+IF(W24&lt;&gt;0,(X24/W24)*100,0)</f>
        <v>-38.58171186844855</v>
      </c>
      <c r="Z24" s="77">
        <f t="shared" si="4"/>
        <v>74153677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117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103550974</v>
      </c>
      <c r="C27" s="21">
        <v>0</v>
      </c>
      <c r="D27" s="103">
        <v>55436000</v>
      </c>
      <c r="E27" s="104">
        <v>90024000</v>
      </c>
      <c r="F27" s="104">
        <v>0</v>
      </c>
      <c r="G27" s="104">
        <v>801965</v>
      </c>
      <c r="H27" s="104">
        <v>21546</v>
      </c>
      <c r="I27" s="104">
        <v>823511</v>
      </c>
      <c r="J27" s="104">
        <v>8303526</v>
      </c>
      <c r="K27" s="104">
        <v>7238347</v>
      </c>
      <c r="L27" s="104">
        <v>3360839</v>
      </c>
      <c r="M27" s="104">
        <v>18902712</v>
      </c>
      <c r="N27" s="104">
        <v>701705</v>
      </c>
      <c r="O27" s="104">
        <v>3384430</v>
      </c>
      <c r="P27" s="104">
        <v>28057267</v>
      </c>
      <c r="Q27" s="104">
        <v>32143402</v>
      </c>
      <c r="R27" s="104">
        <v>6926331</v>
      </c>
      <c r="S27" s="104">
        <v>960806</v>
      </c>
      <c r="T27" s="104">
        <v>18224747</v>
      </c>
      <c r="U27" s="104">
        <v>26111884</v>
      </c>
      <c r="V27" s="104">
        <v>77981509</v>
      </c>
      <c r="W27" s="104">
        <v>90024000</v>
      </c>
      <c r="X27" s="104">
        <v>-12042491</v>
      </c>
      <c r="Y27" s="105">
        <v>-13.38</v>
      </c>
      <c r="Z27" s="106">
        <v>90024000</v>
      </c>
    </row>
    <row r="28" spans="1:26" ht="12.75">
      <c r="A28" s="107" t="s">
        <v>47</v>
      </c>
      <c r="B28" s="18">
        <v>103163245</v>
      </c>
      <c r="C28" s="18">
        <v>0</v>
      </c>
      <c r="D28" s="58">
        <v>52063000</v>
      </c>
      <c r="E28" s="59">
        <v>88130000</v>
      </c>
      <c r="F28" s="59">
        <v>0</v>
      </c>
      <c r="G28" s="59">
        <v>801965</v>
      </c>
      <c r="H28" s="59">
        <v>0</v>
      </c>
      <c r="I28" s="59">
        <v>801965</v>
      </c>
      <c r="J28" s="59">
        <v>8266095</v>
      </c>
      <c r="K28" s="59">
        <v>7202903</v>
      </c>
      <c r="L28" s="59">
        <v>3360839</v>
      </c>
      <c r="M28" s="59">
        <v>18829837</v>
      </c>
      <c r="N28" s="59">
        <v>701705</v>
      </c>
      <c r="O28" s="59">
        <v>2611170</v>
      </c>
      <c r="P28" s="59">
        <v>27454659</v>
      </c>
      <c r="Q28" s="59">
        <v>30767534</v>
      </c>
      <c r="R28" s="59">
        <v>6926331</v>
      </c>
      <c r="S28" s="59">
        <v>940869</v>
      </c>
      <c r="T28" s="59">
        <v>17871754</v>
      </c>
      <c r="U28" s="59">
        <v>25738954</v>
      </c>
      <c r="V28" s="59">
        <v>76138290</v>
      </c>
      <c r="W28" s="59">
        <v>88130000</v>
      </c>
      <c r="X28" s="59">
        <v>-11991710</v>
      </c>
      <c r="Y28" s="60">
        <v>-13.61</v>
      </c>
      <c r="Z28" s="61">
        <v>88130000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387729</v>
      </c>
      <c r="C31" s="18">
        <v>0</v>
      </c>
      <c r="D31" s="58">
        <v>3373000</v>
      </c>
      <c r="E31" s="59">
        <v>1894000</v>
      </c>
      <c r="F31" s="59">
        <v>0</v>
      </c>
      <c r="G31" s="59">
        <v>0</v>
      </c>
      <c r="H31" s="59">
        <v>21546</v>
      </c>
      <c r="I31" s="59">
        <v>21546</v>
      </c>
      <c r="J31" s="59">
        <v>37431</v>
      </c>
      <c r="K31" s="59">
        <v>35444</v>
      </c>
      <c r="L31" s="59">
        <v>0</v>
      </c>
      <c r="M31" s="59">
        <v>72875</v>
      </c>
      <c r="N31" s="59">
        <v>0</v>
      </c>
      <c r="O31" s="59">
        <v>773260</v>
      </c>
      <c r="P31" s="59">
        <v>602608</v>
      </c>
      <c r="Q31" s="59">
        <v>1375868</v>
      </c>
      <c r="R31" s="59">
        <v>0</v>
      </c>
      <c r="S31" s="59">
        <v>19937</v>
      </c>
      <c r="T31" s="59">
        <v>352993</v>
      </c>
      <c r="U31" s="59">
        <v>372930</v>
      </c>
      <c r="V31" s="59">
        <v>1843219</v>
      </c>
      <c r="W31" s="59">
        <v>1894000</v>
      </c>
      <c r="X31" s="59">
        <v>-50781</v>
      </c>
      <c r="Y31" s="60">
        <v>-2.68</v>
      </c>
      <c r="Z31" s="61">
        <v>1894000</v>
      </c>
    </row>
    <row r="32" spans="1:26" ht="12.75">
      <c r="A32" s="68" t="s">
        <v>50</v>
      </c>
      <c r="B32" s="21">
        <f>SUM(B28:B31)</f>
        <v>103550974</v>
      </c>
      <c r="C32" s="21">
        <f>SUM(C28:C31)</f>
        <v>0</v>
      </c>
      <c r="D32" s="103">
        <f aca="true" t="shared" si="5" ref="D32:Z32">SUM(D28:D31)</f>
        <v>55436000</v>
      </c>
      <c r="E32" s="104">
        <f t="shared" si="5"/>
        <v>90024000</v>
      </c>
      <c r="F32" s="104">
        <f t="shared" si="5"/>
        <v>0</v>
      </c>
      <c r="G32" s="104">
        <f t="shared" si="5"/>
        <v>801965</v>
      </c>
      <c r="H32" s="104">
        <f t="shared" si="5"/>
        <v>21546</v>
      </c>
      <c r="I32" s="104">
        <f t="shared" si="5"/>
        <v>823511</v>
      </c>
      <c r="J32" s="104">
        <f t="shared" si="5"/>
        <v>8303526</v>
      </c>
      <c r="K32" s="104">
        <f t="shared" si="5"/>
        <v>7238347</v>
      </c>
      <c r="L32" s="104">
        <f t="shared" si="5"/>
        <v>3360839</v>
      </c>
      <c r="M32" s="104">
        <f t="shared" si="5"/>
        <v>18902712</v>
      </c>
      <c r="N32" s="104">
        <f t="shared" si="5"/>
        <v>701705</v>
      </c>
      <c r="O32" s="104">
        <f t="shared" si="5"/>
        <v>3384430</v>
      </c>
      <c r="P32" s="104">
        <f t="shared" si="5"/>
        <v>28057267</v>
      </c>
      <c r="Q32" s="104">
        <f t="shared" si="5"/>
        <v>32143402</v>
      </c>
      <c r="R32" s="104">
        <f t="shared" si="5"/>
        <v>6926331</v>
      </c>
      <c r="S32" s="104">
        <f t="shared" si="5"/>
        <v>960806</v>
      </c>
      <c r="T32" s="104">
        <f t="shared" si="5"/>
        <v>18224747</v>
      </c>
      <c r="U32" s="104">
        <f t="shared" si="5"/>
        <v>26111884</v>
      </c>
      <c r="V32" s="104">
        <f t="shared" si="5"/>
        <v>77981509</v>
      </c>
      <c r="W32" s="104">
        <f t="shared" si="5"/>
        <v>90024000</v>
      </c>
      <c r="X32" s="104">
        <f t="shared" si="5"/>
        <v>-12042491</v>
      </c>
      <c r="Y32" s="105">
        <f>+IF(W32&lt;&gt;0,(X32/W32)*100,0)</f>
        <v>-13.37697836132587</v>
      </c>
      <c r="Z32" s="106">
        <f t="shared" si="5"/>
        <v>90024000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12053287</v>
      </c>
      <c r="C35" s="18">
        <v>0</v>
      </c>
      <c r="D35" s="58">
        <v>41312867</v>
      </c>
      <c r="E35" s="59">
        <v>40263148</v>
      </c>
      <c r="F35" s="59">
        <v>42353583</v>
      </c>
      <c r="G35" s="59">
        <v>5029477</v>
      </c>
      <c r="H35" s="59">
        <v>-9337922</v>
      </c>
      <c r="I35" s="59">
        <v>38045138</v>
      </c>
      <c r="J35" s="59">
        <v>-10139054</v>
      </c>
      <c r="K35" s="59">
        <v>1272721</v>
      </c>
      <c r="L35" s="59">
        <v>10539164</v>
      </c>
      <c r="M35" s="59">
        <v>1672831</v>
      </c>
      <c r="N35" s="59">
        <v>-989490</v>
      </c>
      <c r="O35" s="59">
        <v>-8467370</v>
      </c>
      <c r="P35" s="59">
        <v>-14181208</v>
      </c>
      <c r="Q35" s="59">
        <v>-23638068</v>
      </c>
      <c r="R35" s="59">
        <v>32798113</v>
      </c>
      <c r="S35" s="59">
        <v>-6247570</v>
      </c>
      <c r="T35" s="59">
        <v>-22286015</v>
      </c>
      <c r="U35" s="59">
        <v>4264528</v>
      </c>
      <c r="V35" s="59">
        <v>20344429</v>
      </c>
      <c r="W35" s="59">
        <v>40263148</v>
      </c>
      <c r="X35" s="59">
        <v>-19918719</v>
      </c>
      <c r="Y35" s="60">
        <v>-49.47</v>
      </c>
      <c r="Z35" s="61">
        <v>40263148</v>
      </c>
    </row>
    <row r="36" spans="1:26" ht="12.75">
      <c r="A36" s="57" t="s">
        <v>53</v>
      </c>
      <c r="B36" s="18">
        <v>336451015</v>
      </c>
      <c r="C36" s="18">
        <v>0</v>
      </c>
      <c r="D36" s="58">
        <v>397976986</v>
      </c>
      <c r="E36" s="59">
        <v>432564986</v>
      </c>
      <c r="F36" s="59">
        <v>364594797</v>
      </c>
      <c r="G36" s="59">
        <v>-26522161</v>
      </c>
      <c r="H36" s="59">
        <v>21546</v>
      </c>
      <c r="I36" s="59">
        <v>338094182</v>
      </c>
      <c r="J36" s="59">
        <v>8303526</v>
      </c>
      <c r="K36" s="59">
        <v>6418685</v>
      </c>
      <c r="L36" s="59">
        <v>3360839</v>
      </c>
      <c r="M36" s="59">
        <v>18083050</v>
      </c>
      <c r="N36" s="59">
        <v>701705</v>
      </c>
      <c r="O36" s="59">
        <v>3384430</v>
      </c>
      <c r="P36" s="59">
        <v>28057267</v>
      </c>
      <c r="Q36" s="59">
        <v>32143402</v>
      </c>
      <c r="R36" s="59">
        <v>7588559</v>
      </c>
      <c r="S36" s="59">
        <v>4707666</v>
      </c>
      <c r="T36" s="59">
        <v>18224747</v>
      </c>
      <c r="U36" s="59">
        <v>30520972</v>
      </c>
      <c r="V36" s="59">
        <v>418841606</v>
      </c>
      <c r="W36" s="59">
        <v>432564986</v>
      </c>
      <c r="X36" s="59">
        <v>-13723380</v>
      </c>
      <c r="Y36" s="60">
        <v>-3.17</v>
      </c>
      <c r="Z36" s="61">
        <v>432564986</v>
      </c>
    </row>
    <row r="37" spans="1:26" ht="12.75">
      <c r="A37" s="57" t="s">
        <v>54</v>
      </c>
      <c r="B37" s="18">
        <v>41604511</v>
      </c>
      <c r="C37" s="18">
        <v>0</v>
      </c>
      <c r="D37" s="58">
        <v>29294315</v>
      </c>
      <c r="E37" s="59">
        <v>29294315</v>
      </c>
      <c r="F37" s="59">
        <v>50815684</v>
      </c>
      <c r="G37" s="59">
        <v>16450611</v>
      </c>
      <c r="H37" s="59">
        <v>-6013492</v>
      </c>
      <c r="I37" s="59">
        <v>61252803</v>
      </c>
      <c r="J37" s="59">
        <v>-7558212</v>
      </c>
      <c r="K37" s="59">
        <v>2302276</v>
      </c>
      <c r="L37" s="59">
        <v>12243749</v>
      </c>
      <c r="M37" s="59">
        <v>6987813</v>
      </c>
      <c r="N37" s="59">
        <v>158594</v>
      </c>
      <c r="O37" s="59">
        <v>-4339666</v>
      </c>
      <c r="P37" s="59">
        <v>-10131724</v>
      </c>
      <c r="Q37" s="59">
        <v>-14312796</v>
      </c>
      <c r="R37" s="59">
        <v>32735751</v>
      </c>
      <c r="S37" s="59">
        <v>2335508</v>
      </c>
      <c r="T37" s="59">
        <v>-2029694</v>
      </c>
      <c r="U37" s="59">
        <v>33041565</v>
      </c>
      <c r="V37" s="59">
        <v>86969385</v>
      </c>
      <c r="W37" s="59">
        <v>29294315</v>
      </c>
      <c r="X37" s="59">
        <v>57675070</v>
      </c>
      <c r="Y37" s="60">
        <v>196.88</v>
      </c>
      <c r="Z37" s="61">
        <v>29294315</v>
      </c>
    </row>
    <row r="38" spans="1:26" ht="12.75">
      <c r="A38" s="57" t="s">
        <v>55</v>
      </c>
      <c r="B38" s="18">
        <v>50847095</v>
      </c>
      <c r="C38" s="18">
        <v>0</v>
      </c>
      <c r="D38" s="58">
        <v>53249363</v>
      </c>
      <c r="E38" s="59">
        <v>53249363</v>
      </c>
      <c r="F38" s="59">
        <v>51171005</v>
      </c>
      <c r="G38" s="59">
        <v>-358487</v>
      </c>
      <c r="H38" s="59">
        <v>-17696</v>
      </c>
      <c r="I38" s="59">
        <v>50794822</v>
      </c>
      <c r="J38" s="59">
        <v>-17974</v>
      </c>
      <c r="K38" s="59">
        <v>-18256</v>
      </c>
      <c r="L38" s="59">
        <v>0</v>
      </c>
      <c r="M38" s="59">
        <v>-36230</v>
      </c>
      <c r="N38" s="59">
        <v>-18834</v>
      </c>
      <c r="O38" s="59">
        <v>0</v>
      </c>
      <c r="P38" s="59">
        <v>-38559</v>
      </c>
      <c r="Q38" s="59">
        <v>-57393</v>
      </c>
      <c r="R38" s="59">
        <v>0</v>
      </c>
      <c r="S38" s="59">
        <v>0</v>
      </c>
      <c r="T38" s="59">
        <v>0</v>
      </c>
      <c r="U38" s="59">
        <v>0</v>
      </c>
      <c r="V38" s="59">
        <v>50701199</v>
      </c>
      <c r="W38" s="59">
        <v>53249363</v>
      </c>
      <c r="X38" s="59">
        <v>-2548164</v>
      </c>
      <c r="Y38" s="60">
        <v>-4.79</v>
      </c>
      <c r="Z38" s="61">
        <v>53249363</v>
      </c>
    </row>
    <row r="39" spans="1:26" ht="12.75">
      <c r="A39" s="57" t="s">
        <v>56</v>
      </c>
      <c r="B39" s="18">
        <v>179766406</v>
      </c>
      <c r="C39" s="18">
        <v>0</v>
      </c>
      <c r="D39" s="58">
        <v>356746175</v>
      </c>
      <c r="E39" s="59">
        <v>390284456</v>
      </c>
      <c r="F39" s="59">
        <v>291515334</v>
      </c>
      <c r="G39" s="59">
        <v>-37584803</v>
      </c>
      <c r="H39" s="59">
        <v>-3285190</v>
      </c>
      <c r="I39" s="59">
        <v>250645341</v>
      </c>
      <c r="J39" s="59">
        <v>5740659</v>
      </c>
      <c r="K39" s="59">
        <v>5407390</v>
      </c>
      <c r="L39" s="59">
        <v>1656256</v>
      </c>
      <c r="M39" s="59">
        <v>12804305</v>
      </c>
      <c r="N39" s="59">
        <v>-427550</v>
      </c>
      <c r="O39" s="59">
        <v>-743277</v>
      </c>
      <c r="P39" s="59">
        <v>0</v>
      </c>
      <c r="Q39" s="59">
        <v>-1170827</v>
      </c>
      <c r="R39" s="59">
        <v>0</v>
      </c>
      <c r="S39" s="59">
        <v>-3875414</v>
      </c>
      <c r="T39" s="59">
        <v>0</v>
      </c>
      <c r="U39" s="59">
        <v>-3875414</v>
      </c>
      <c r="V39" s="59">
        <v>258403405</v>
      </c>
      <c r="W39" s="59">
        <v>390284456</v>
      </c>
      <c r="X39" s="59">
        <v>-131881051</v>
      </c>
      <c r="Y39" s="60">
        <v>-33.79</v>
      </c>
      <c r="Z39" s="61">
        <v>390284456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-86507530</v>
      </c>
      <c r="C42" s="18">
        <v>0</v>
      </c>
      <c r="D42" s="58">
        <v>-102479608</v>
      </c>
      <c r="E42" s="59">
        <v>-96992556</v>
      </c>
      <c r="F42" s="59">
        <v>-4006220</v>
      </c>
      <c r="G42" s="59">
        <v>-6342329</v>
      </c>
      <c r="H42" s="59">
        <v>-7513460</v>
      </c>
      <c r="I42" s="59">
        <v>-17862009</v>
      </c>
      <c r="J42" s="59">
        <v>-7986928</v>
      </c>
      <c r="K42" s="59">
        <v>-7563099</v>
      </c>
      <c r="L42" s="59">
        <v>-5867463</v>
      </c>
      <c r="M42" s="59">
        <v>-21417490</v>
      </c>
      <c r="N42" s="59">
        <v>-5488912</v>
      </c>
      <c r="O42" s="59">
        <v>-8789510</v>
      </c>
      <c r="P42" s="59">
        <v>-7233839</v>
      </c>
      <c r="Q42" s="59">
        <v>-21512261</v>
      </c>
      <c r="R42" s="59">
        <v>-3894091</v>
      </c>
      <c r="S42" s="59">
        <v>-7599244</v>
      </c>
      <c r="T42" s="59">
        <v>-6767655</v>
      </c>
      <c r="U42" s="59">
        <v>-18260990</v>
      </c>
      <c r="V42" s="59">
        <v>-79052750</v>
      </c>
      <c r="W42" s="59">
        <v>-96992556</v>
      </c>
      <c r="X42" s="59">
        <v>17939806</v>
      </c>
      <c r="Y42" s="60">
        <v>-18.5</v>
      </c>
      <c r="Z42" s="61">
        <v>-96992556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77307</v>
      </c>
      <c r="C44" s="18">
        <v>0</v>
      </c>
      <c r="D44" s="58">
        <v>-127286</v>
      </c>
      <c r="E44" s="59">
        <v>0</v>
      </c>
      <c r="F44" s="59">
        <v>923124</v>
      </c>
      <c r="G44" s="59">
        <v>-983425</v>
      </c>
      <c r="H44" s="59">
        <v>-3499</v>
      </c>
      <c r="I44" s="59">
        <v>-63800</v>
      </c>
      <c r="J44" s="59">
        <v>6392</v>
      </c>
      <c r="K44" s="59">
        <v>-4042</v>
      </c>
      <c r="L44" s="59">
        <v>-1341</v>
      </c>
      <c r="M44" s="59">
        <v>1009</v>
      </c>
      <c r="N44" s="59">
        <v>-7274</v>
      </c>
      <c r="O44" s="59">
        <v>11493</v>
      </c>
      <c r="P44" s="59">
        <v>-2676</v>
      </c>
      <c r="Q44" s="59">
        <v>1543</v>
      </c>
      <c r="R44" s="59">
        <v>-7140</v>
      </c>
      <c r="S44" s="59">
        <v>955</v>
      </c>
      <c r="T44" s="59">
        <v>9281</v>
      </c>
      <c r="U44" s="59">
        <v>3096</v>
      </c>
      <c r="V44" s="59">
        <v>-58152</v>
      </c>
      <c r="W44" s="59">
        <v>-127286</v>
      </c>
      <c r="X44" s="59">
        <v>69134</v>
      </c>
      <c r="Y44" s="60">
        <v>-54.31</v>
      </c>
      <c r="Z44" s="61">
        <v>0</v>
      </c>
    </row>
    <row r="45" spans="1:26" ht="12.75">
      <c r="A45" s="68" t="s">
        <v>61</v>
      </c>
      <c r="B45" s="21">
        <v>-79029419</v>
      </c>
      <c r="C45" s="21">
        <v>0</v>
      </c>
      <c r="D45" s="103">
        <v>-75206577</v>
      </c>
      <c r="E45" s="104">
        <v>-70641958</v>
      </c>
      <c r="F45" s="104">
        <v>-5773323</v>
      </c>
      <c r="G45" s="104">
        <f>+F45+G42+G43+G44+G83</f>
        <v>-13099077</v>
      </c>
      <c r="H45" s="104">
        <f>+G45+H42+H43+H44+H83</f>
        <v>-20616036</v>
      </c>
      <c r="I45" s="104">
        <f>+H45</f>
        <v>-20616036</v>
      </c>
      <c r="J45" s="104">
        <f>+H45+J42+J43+J44+J83</f>
        <v>-28596572</v>
      </c>
      <c r="K45" s="104">
        <f>+J45+K42+K43+K44+K83</f>
        <v>-36163713</v>
      </c>
      <c r="L45" s="104">
        <f>+K45+L42+L43+L44+L83</f>
        <v>-42032517</v>
      </c>
      <c r="M45" s="104">
        <f>+L45</f>
        <v>-42032517</v>
      </c>
      <c r="N45" s="104">
        <f>+L45+N42+N43+N44+N83</f>
        <v>-47528703</v>
      </c>
      <c r="O45" s="104">
        <f>+N45+O42+O43+O44+O83</f>
        <v>-56306720</v>
      </c>
      <c r="P45" s="104">
        <f>+O45+P42+P43+P44+P83</f>
        <v>-63543235</v>
      </c>
      <c r="Q45" s="104">
        <f>+P45</f>
        <v>-63543235</v>
      </c>
      <c r="R45" s="104">
        <f>+P45+R42+R43+R44+R83</f>
        <v>-67444466</v>
      </c>
      <c r="S45" s="104">
        <f>+R45+S42+S43+S44+S83</f>
        <v>-75042755</v>
      </c>
      <c r="T45" s="104">
        <f>+S45+T42+T43+T44+T83</f>
        <v>-81801129</v>
      </c>
      <c r="U45" s="104">
        <f>+T45</f>
        <v>-81801129</v>
      </c>
      <c r="V45" s="104">
        <f>+U45</f>
        <v>-81801129</v>
      </c>
      <c r="W45" s="104">
        <f>+W83+W42+W43+W44</f>
        <v>-94836482</v>
      </c>
      <c r="X45" s="104">
        <f>+V45-W45</f>
        <v>13035353</v>
      </c>
      <c r="Y45" s="105">
        <f>+IF(W45&lt;&gt;0,+(X45/W45)*100,0)</f>
        <v>-13.745082825826458</v>
      </c>
      <c r="Z45" s="106">
        <v>-70641958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118</v>
      </c>
      <c r="B47" s="119" t="s">
        <v>104</v>
      </c>
      <c r="C47" s="119"/>
      <c r="D47" s="120" t="s">
        <v>105</v>
      </c>
      <c r="E47" s="121" t="s">
        <v>106</v>
      </c>
      <c r="F47" s="122"/>
      <c r="G47" s="122"/>
      <c r="H47" s="122"/>
      <c r="I47" s="123" t="s">
        <v>107</v>
      </c>
      <c r="J47" s="122"/>
      <c r="K47" s="122"/>
      <c r="L47" s="122"/>
      <c r="M47" s="123" t="s">
        <v>108</v>
      </c>
      <c r="N47" s="124"/>
      <c r="O47" s="124"/>
      <c r="P47" s="124"/>
      <c r="Q47" s="123" t="s">
        <v>109</v>
      </c>
      <c r="R47" s="124"/>
      <c r="S47" s="124"/>
      <c r="T47" s="124"/>
      <c r="U47" s="123" t="s">
        <v>110</v>
      </c>
      <c r="V47" s="123" t="s">
        <v>111</v>
      </c>
      <c r="W47" s="123" t="s">
        <v>112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119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8421416</v>
      </c>
      <c r="C68" s="18">
        <v>0</v>
      </c>
      <c r="D68" s="19">
        <v>15966632</v>
      </c>
      <c r="E68" s="20">
        <v>15966632</v>
      </c>
      <c r="F68" s="20">
        <v>13776787</v>
      </c>
      <c r="G68" s="20">
        <v>-752</v>
      </c>
      <c r="H68" s="20">
        <v>-9512</v>
      </c>
      <c r="I68" s="20">
        <v>13766523</v>
      </c>
      <c r="J68" s="20">
        <v>-12806</v>
      </c>
      <c r="K68" s="20">
        <v>-67483</v>
      </c>
      <c r="L68" s="20">
        <v>-4403</v>
      </c>
      <c r="M68" s="20">
        <v>-84692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13681831</v>
      </c>
      <c r="W68" s="20">
        <v>15966632</v>
      </c>
      <c r="X68" s="20">
        <v>0</v>
      </c>
      <c r="Y68" s="19">
        <v>0</v>
      </c>
      <c r="Z68" s="22">
        <v>15966632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22719013</v>
      </c>
      <c r="C70" s="18">
        <v>0</v>
      </c>
      <c r="D70" s="19">
        <v>31208749</v>
      </c>
      <c r="E70" s="20">
        <v>25369475</v>
      </c>
      <c r="F70" s="20">
        <v>1983915</v>
      </c>
      <c r="G70" s="20">
        <v>2271953</v>
      </c>
      <c r="H70" s="20">
        <v>2295983</v>
      </c>
      <c r="I70" s="20">
        <v>6551851</v>
      </c>
      <c r="J70" s="20">
        <v>1960480</v>
      </c>
      <c r="K70" s="20">
        <v>2083467</v>
      </c>
      <c r="L70" s="20">
        <v>1743728</v>
      </c>
      <c r="M70" s="20">
        <v>5787675</v>
      </c>
      <c r="N70" s="20">
        <v>2457703</v>
      </c>
      <c r="O70" s="20">
        <v>2197520</v>
      </c>
      <c r="P70" s="20">
        <v>2214924</v>
      </c>
      <c r="Q70" s="20">
        <v>6870147</v>
      </c>
      <c r="R70" s="20">
        <v>2241050</v>
      </c>
      <c r="S70" s="20">
        <v>1848994</v>
      </c>
      <c r="T70" s="20">
        <v>2317527</v>
      </c>
      <c r="U70" s="20">
        <v>6407571</v>
      </c>
      <c r="V70" s="20">
        <v>25617244</v>
      </c>
      <c r="W70" s="20">
        <v>25369475</v>
      </c>
      <c r="X70" s="20">
        <v>0</v>
      </c>
      <c r="Y70" s="19">
        <v>0</v>
      </c>
      <c r="Z70" s="22">
        <v>25369475</v>
      </c>
    </row>
    <row r="71" spans="1:26" ht="12.75" hidden="1">
      <c r="A71" s="38" t="s">
        <v>67</v>
      </c>
      <c r="B71" s="18">
        <v>9420977</v>
      </c>
      <c r="C71" s="18">
        <v>0</v>
      </c>
      <c r="D71" s="19">
        <v>12168947</v>
      </c>
      <c r="E71" s="20">
        <v>12337669</v>
      </c>
      <c r="F71" s="20">
        <v>966294</v>
      </c>
      <c r="G71" s="20">
        <v>1004435</v>
      </c>
      <c r="H71" s="20">
        <v>982619</v>
      </c>
      <c r="I71" s="20">
        <v>2953348</v>
      </c>
      <c r="J71" s="20">
        <v>1029129</v>
      </c>
      <c r="K71" s="20">
        <v>1217035</v>
      </c>
      <c r="L71" s="20">
        <v>929369</v>
      </c>
      <c r="M71" s="20">
        <v>3175533</v>
      </c>
      <c r="N71" s="20">
        <v>1291310</v>
      </c>
      <c r="O71" s="20">
        <v>1229262</v>
      </c>
      <c r="P71" s="20">
        <v>1283960</v>
      </c>
      <c r="Q71" s="20">
        <v>3804532</v>
      </c>
      <c r="R71" s="20">
        <v>1108075</v>
      </c>
      <c r="S71" s="20">
        <v>1000237</v>
      </c>
      <c r="T71" s="20">
        <v>868520</v>
      </c>
      <c r="U71" s="20">
        <v>2976832</v>
      </c>
      <c r="V71" s="20">
        <v>12910245</v>
      </c>
      <c r="W71" s="20">
        <v>12337669</v>
      </c>
      <c r="X71" s="20">
        <v>0</v>
      </c>
      <c r="Y71" s="19">
        <v>0</v>
      </c>
      <c r="Z71" s="22">
        <v>12337669</v>
      </c>
    </row>
    <row r="72" spans="1:26" ht="12.75" hidden="1">
      <c r="A72" s="38" t="s">
        <v>68</v>
      </c>
      <c r="B72" s="18">
        <v>4366652</v>
      </c>
      <c r="C72" s="18">
        <v>0</v>
      </c>
      <c r="D72" s="19">
        <v>7187096</v>
      </c>
      <c r="E72" s="20">
        <v>6811583</v>
      </c>
      <c r="F72" s="20">
        <v>491492</v>
      </c>
      <c r="G72" s="20">
        <v>639151</v>
      </c>
      <c r="H72" s="20">
        <v>585682</v>
      </c>
      <c r="I72" s="20">
        <v>1716325</v>
      </c>
      <c r="J72" s="20">
        <v>573560</v>
      </c>
      <c r="K72" s="20">
        <v>578760</v>
      </c>
      <c r="L72" s="20">
        <v>564590</v>
      </c>
      <c r="M72" s="20">
        <v>1716910</v>
      </c>
      <c r="N72" s="20">
        <v>512020</v>
      </c>
      <c r="O72" s="20">
        <v>559494</v>
      </c>
      <c r="P72" s="20">
        <v>633630</v>
      </c>
      <c r="Q72" s="20">
        <v>1705144</v>
      </c>
      <c r="R72" s="20">
        <v>571096</v>
      </c>
      <c r="S72" s="20">
        <v>539382</v>
      </c>
      <c r="T72" s="20">
        <v>546912</v>
      </c>
      <c r="U72" s="20">
        <v>1657390</v>
      </c>
      <c r="V72" s="20">
        <v>6795769</v>
      </c>
      <c r="W72" s="20">
        <v>6811583</v>
      </c>
      <c r="X72" s="20">
        <v>0</v>
      </c>
      <c r="Y72" s="19">
        <v>0</v>
      </c>
      <c r="Z72" s="22">
        <v>6811583</v>
      </c>
    </row>
    <row r="73" spans="1:26" ht="12.75" hidden="1">
      <c r="A73" s="38" t="s">
        <v>69</v>
      </c>
      <c r="B73" s="18">
        <v>4753585</v>
      </c>
      <c r="C73" s="18">
        <v>0</v>
      </c>
      <c r="D73" s="19">
        <v>7693769</v>
      </c>
      <c r="E73" s="20">
        <v>7693769</v>
      </c>
      <c r="F73" s="20">
        <v>636775</v>
      </c>
      <c r="G73" s="20">
        <v>640728</v>
      </c>
      <c r="H73" s="20">
        <v>641697</v>
      </c>
      <c r="I73" s="20">
        <v>1919200</v>
      </c>
      <c r="J73" s="20">
        <v>641463</v>
      </c>
      <c r="K73" s="20">
        <v>641814</v>
      </c>
      <c r="L73" s="20">
        <v>642166</v>
      </c>
      <c r="M73" s="20">
        <v>1925443</v>
      </c>
      <c r="N73" s="20">
        <v>528855</v>
      </c>
      <c r="O73" s="20">
        <v>642182</v>
      </c>
      <c r="P73" s="20">
        <v>755493</v>
      </c>
      <c r="Q73" s="20">
        <v>1926530</v>
      </c>
      <c r="R73" s="20">
        <v>642534</v>
      </c>
      <c r="S73" s="20">
        <v>639961</v>
      </c>
      <c r="T73" s="20">
        <v>663099</v>
      </c>
      <c r="U73" s="20">
        <v>1945594</v>
      </c>
      <c r="V73" s="20">
        <v>7716767</v>
      </c>
      <c r="W73" s="20">
        <v>7693769</v>
      </c>
      <c r="X73" s="20">
        <v>0</v>
      </c>
      <c r="Y73" s="19">
        <v>0</v>
      </c>
      <c r="Z73" s="22">
        <v>7693769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2123885</v>
      </c>
      <c r="C75" s="27">
        <v>0</v>
      </c>
      <c r="D75" s="28">
        <v>1243326</v>
      </c>
      <c r="E75" s="29">
        <v>1243326</v>
      </c>
      <c r="F75" s="29">
        <v>77917</v>
      </c>
      <c r="G75" s="29">
        <v>89453</v>
      </c>
      <c r="H75" s="29">
        <v>88254</v>
      </c>
      <c r="I75" s="29">
        <v>255624</v>
      </c>
      <c r="J75" s="29">
        <v>96653</v>
      </c>
      <c r="K75" s="29">
        <v>87082</v>
      </c>
      <c r="L75" s="29">
        <v>144149</v>
      </c>
      <c r="M75" s="29">
        <v>327884</v>
      </c>
      <c r="N75" s="29">
        <v>74862</v>
      </c>
      <c r="O75" s="29">
        <v>129914</v>
      </c>
      <c r="P75" s="29">
        <v>113081</v>
      </c>
      <c r="Q75" s="29">
        <v>317857</v>
      </c>
      <c r="R75" s="29">
        <v>-346</v>
      </c>
      <c r="S75" s="29">
        <v>119181</v>
      </c>
      <c r="T75" s="29">
        <v>92039</v>
      </c>
      <c r="U75" s="29">
        <v>210874</v>
      </c>
      <c r="V75" s="29">
        <v>1112239</v>
      </c>
      <c r="W75" s="29">
        <v>1243326</v>
      </c>
      <c r="X75" s="29">
        <v>0</v>
      </c>
      <c r="Y75" s="28">
        <v>0</v>
      </c>
      <c r="Z75" s="30">
        <v>1243326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7400804</v>
      </c>
      <c r="C83" s="18"/>
      <c r="D83" s="19">
        <v>27400317</v>
      </c>
      <c r="E83" s="20">
        <v>26350598</v>
      </c>
      <c r="F83" s="20">
        <v>-2690227</v>
      </c>
      <c r="G83" s="20"/>
      <c r="H83" s="20"/>
      <c r="I83" s="20">
        <v>-2690227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-2690227</v>
      </c>
      <c r="W83" s="20">
        <v>2283360</v>
      </c>
      <c r="X83" s="20"/>
      <c r="Y83" s="19"/>
      <c r="Z83" s="22">
        <v>26350598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2020-07-31T19:31:25Z</dcterms:created>
  <dcterms:modified xsi:type="dcterms:W3CDTF">2020-07-31T19:32:26Z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